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plomatcom.sharepoint.com/sites/SAS/Delade dokument/IR/Delårsrapporter/Q1 2023/Excelfiler till webben/"/>
    </mc:Choice>
  </mc:AlternateContent>
  <xr:revisionPtr revIDLastSave="0" documentId="8_{BFDF84E5-E58A-40CD-8CC9-39313DF5C30B}" xr6:coauthVersionLast="47" xr6:coauthVersionMax="47" xr10:uidLastSave="{00000000-0000-0000-0000-000000000000}"/>
  <bookViews>
    <workbookView xWindow="1320" yWindow="1935" windowWidth="16140" windowHeight="12195" activeTab="2" xr2:uid="{00000000-000D-0000-FFFF-FFFF00000000}"/>
  </bookViews>
  <sheets>
    <sheet name="Income Statement" sheetId="1" r:id="rId1"/>
    <sheet name="Balance Sheet" sheetId="3" r:id="rId2"/>
    <sheet name="Cash-Flow" sheetId="2" r:id="rId3"/>
  </sheets>
  <definedNames>
    <definedName name="_xlnm.Print_Titles" localSheetId="0">'Income Statement'!$1:$1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C24" i="1"/>
  <c r="D24" i="1"/>
  <c r="E24" i="1"/>
  <c r="F24" i="1"/>
  <c r="B24" i="1"/>
  <c r="C85" i="1"/>
  <c r="B85" i="1"/>
  <c r="D85" i="1"/>
  <c r="E85" i="1"/>
  <c r="F85" i="1"/>
  <c r="G85" i="1"/>
  <c r="G7" i="3" l="1"/>
  <c r="G11" i="3"/>
  <c r="G12" i="3"/>
  <c r="G18" i="3" s="1"/>
  <c r="G17" i="3"/>
  <c r="G20" i="3"/>
  <c r="G25" i="3"/>
  <c r="G32" i="3" s="1"/>
  <c r="G30" i="3"/>
  <c r="G36" i="3"/>
  <c r="C30" i="3" l="1"/>
  <c r="B32" i="2" l="1"/>
  <c r="C25" i="3" l="1"/>
  <c r="C17" i="3"/>
  <c r="C12" i="3"/>
  <c r="C32" i="3" l="1"/>
  <c r="C18" i="3"/>
  <c r="C32" i="2"/>
  <c r="D32" i="2"/>
  <c r="D30" i="3" l="1"/>
  <c r="D25" i="3" l="1"/>
  <c r="D32" i="3" s="1"/>
  <c r="D17" i="3"/>
  <c r="D12" i="3"/>
  <c r="D18" i="3" l="1"/>
  <c r="E32" i="2"/>
  <c r="E30" i="3" l="1"/>
  <c r="E25" i="3" l="1"/>
  <c r="E17" i="3"/>
  <c r="E12" i="3"/>
  <c r="F12" i="3"/>
  <c r="F17" i="3"/>
  <c r="F25" i="3"/>
  <c r="F30" i="3"/>
  <c r="F36" i="3"/>
  <c r="F18" i="3" l="1"/>
  <c r="F32" i="3"/>
  <c r="E32" i="3"/>
  <c r="E18" i="3"/>
  <c r="F32" i="2"/>
  <c r="G32" i="2" l="1"/>
</calcChain>
</file>

<file path=xl/sharedStrings.xml><?xml version="1.0" encoding="utf-8"?>
<sst xmlns="http://schemas.openxmlformats.org/spreadsheetml/2006/main" count="175" uniqueCount="116">
  <si>
    <t>SAS GROUP</t>
  </si>
  <si>
    <t>2021-2022</t>
  </si>
  <si>
    <t>2022-2023</t>
  </si>
  <si>
    <t>Statement of income</t>
  </si>
  <si>
    <t>NOV-</t>
  </si>
  <si>
    <t>FEB-</t>
  </si>
  <si>
    <t>MAY-</t>
  </si>
  <si>
    <t>AUG-</t>
  </si>
  <si>
    <t>(MSEK)</t>
  </si>
  <si>
    <t>JAN</t>
  </si>
  <si>
    <t>APR</t>
  </si>
  <si>
    <t>JUL</t>
  </si>
  <si>
    <t>OCT</t>
  </si>
  <si>
    <t>Passenger revenue</t>
  </si>
  <si>
    <t>Charter revenue</t>
  </si>
  <si>
    <t>Cargo revenue</t>
  </si>
  <si>
    <t>Other traffic revenue</t>
  </si>
  <si>
    <t>Other operating revenue</t>
  </si>
  <si>
    <t>Operating revenue</t>
  </si>
  <si>
    <t>Personnel expenses</t>
  </si>
  <si>
    <t>Sales and distribution costs</t>
  </si>
  <si>
    <t>Fuel expenses</t>
  </si>
  <si>
    <t>Air traffic charges</t>
  </si>
  <si>
    <t>Catering costs</t>
  </si>
  <si>
    <t>Handling costs</t>
  </si>
  <si>
    <t>Technical aircraft maintenance</t>
  </si>
  <si>
    <t>Computer and telecommunications costs</t>
  </si>
  <si>
    <t>Wet lease costs</t>
  </si>
  <si>
    <t xml:space="preserve">Administrative &amp; sundry external services </t>
  </si>
  <si>
    <t>Other expenses</t>
  </si>
  <si>
    <t>Operating expenses</t>
  </si>
  <si>
    <t>Operating income before depreciation, EBITDA</t>
  </si>
  <si>
    <t xml:space="preserve">Amortization intangible assets </t>
  </si>
  <si>
    <t>Depreciation fixed assets</t>
  </si>
  <si>
    <t>Write-down of fixed assets</t>
  </si>
  <si>
    <t>Depreciation Right-of-use assets</t>
  </si>
  <si>
    <t>Income from shares in affiliated companies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</si>
  <si>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</si>
  <si>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</si>
  <si>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</si>
  <si>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</si>
  <si>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</si>
  <si>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Financial expenses IFRS16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</si>
  <si>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</si>
  <si>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</si>
  <si>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</si>
  <si>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</si>
  <si>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</si>
  <si>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</si>
  <si>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</si>
  <si>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JUL-</t>
  </si>
  <si>
    <t>JUN</t>
  </si>
  <si>
    <t>AUG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</si>
  <si>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</si>
  <si>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</si>
  <si>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</si>
  <si>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</si>
  <si>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</si>
  <si>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</si>
  <si>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</si>
  <si>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</si>
  <si>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</si>
  <si>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</si>
  <si>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</si>
  <si>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</si>
  <si>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</si>
  <si>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Condensed balance sheet</t>
  </si>
  <si>
    <t>Jan 31,</t>
  </si>
  <si>
    <t>Okt 31,</t>
  </si>
  <si>
    <t>Jul 31,</t>
  </si>
  <si>
    <t>Apr 30,</t>
  </si>
  <si>
    <t>Oct 31,</t>
  </si>
  <si>
    <t>Tecknat, ej inbetalt kapital</t>
  </si>
  <si>
    <t>Intangible assets</t>
  </si>
  <si>
    <t>Tangible fixed assets</t>
  </si>
  <si>
    <t>Right-of-Use assets</t>
  </si>
  <si>
    <t>Financial fixed assets</t>
  </si>
  <si>
    <t>Deferred tax assets</t>
  </si>
  <si>
    <t>Total fixed assets</t>
  </si>
  <si>
    <t>Inventories and expendable spare parts</t>
  </si>
  <si>
    <t>Current receivables</t>
  </si>
  <si>
    <t>Cash and cash equivalents</t>
  </si>
  <si>
    <t>Total current assets</t>
  </si>
  <si>
    <t>Total assets</t>
  </si>
  <si>
    <t>Shareholders' equity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</si>
  <si>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</si>
  <si>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</si>
  <si>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</si>
  <si>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</si>
  <si>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</si>
  <si>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</si>
  <si>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</si>
  <si>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</si>
  <si>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</si>
  <si>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</si>
  <si>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OKT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</si>
  <si>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</si>
  <si>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</si>
  <si>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</si>
  <si>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</si>
  <si>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</si>
  <si>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</si>
  <si>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</si>
  <si>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</si>
  <si>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Acquisition of subsidiaries and affiliated companies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</si>
  <si>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</si>
  <si>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</si>
  <si>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</si>
  <si>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</si>
  <si>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</si>
  <si>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Amortization of lease liabilities</t>
  </si>
  <si>
    <t>Fee DIP financing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</si>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</sst>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</numFmts>
  <fonts count="16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/>
    <xf numFmtId="1" fontId="3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3" fontId="2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9" fillId="0" borderId="0" xfId="0" applyFont="1"/>
    <xf numFmtId="0" fontId="6" fillId="0" borderId="0" xfId="0" applyFont="1"/>
    <xf numFmtId="3" fontId="2" fillId="0" borderId="0" xfId="2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6" fillId="0" borderId="0" xfId="0" applyNumberFormat="1" applyFont="1"/>
    <xf numFmtId="3" fontId="0" fillId="0" borderId="0" xfId="0" applyNumberFormat="1"/>
    <xf numFmtId="3" fontId="2" fillId="0" borderId="1" xfId="20" applyNumberFormat="1" applyFont="1" applyBorder="1"/>
    <xf numFmtId="0" fontId="3" fillId="0" borderId="0" xfId="0" applyFont="1"/>
    <xf numFmtId="0" fontId="1" fillId="0" borderId="0" xfId="0" applyFont="1"/>
    <xf numFmtId="0" fontId="7" fillId="0" borderId="0" xfId="0" applyFont="1"/>
    <xf numFmtId="0" fontId="6" fillId="0" borderId="1" xfId="0" applyFont="1" applyBorder="1"/>
    <xf numFmtId="0" fontId="2" fillId="0" borderId="1" xfId="0" applyFont="1" applyBorder="1"/>
    <xf numFmtId="3" fontId="3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</cellXfs>
  <cellStyles count="30">
    <cellStyle name="Comma 2" xfId="2" xr:uid="{00000000-0005-0000-0000-00002F000000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1" xfId="20" xr:uid="{57378203-F948-4348-B32F-98A49FAC237D}"/>
    <cellStyle name="Normal 2" xfId="5" xr:uid="{00000000-0005-0000-0000-000030000000}"/>
    <cellStyle name="Normal 2 2" xfId="18" xr:uid="{00000000-0005-0000-0000-000030000000}"/>
    <cellStyle name="Normal 2 3" xfId="23" xr:uid="{584271E4-B889-470A-9A84-67B547297B87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4" xfId="7" xr:uid="{00000000-0005-0000-0000-000032000000}"/>
    <cellStyle name="Normal 4 2" xfId="25" xr:uid="{2D6D3E90-BF67-43B1-A890-3CCE415E0D2C}"/>
    <cellStyle name="Normal 5" xfId="8" xr:uid="{00000000-0005-0000-0000-000033000000}"/>
    <cellStyle name="Normal 5 2" xfId="26" xr:uid="{FF8204A8-CA8A-425A-9992-2A45158EE745}"/>
    <cellStyle name="Normal 6" xfId="9" xr:uid="{00000000-0005-0000-0000-000034000000}"/>
    <cellStyle name="Normal 6 2" xfId="27" xr:uid="{C2FD16AC-6F13-460E-B5C0-28113B5E6177}"/>
    <cellStyle name="Normal 7" xfId="10" xr:uid="{00000000-0005-0000-0000-000035000000}"/>
    <cellStyle name="Normal 7 2" xfId="28" xr:uid="{313A390E-9068-421B-8BC5-A7263639C29F}"/>
    <cellStyle name="Normal 8" xfId="11" xr:uid="{00000000-0005-0000-0000-000036000000}"/>
    <cellStyle name="Normal 8 2" xfId="29" xr:uid="{E39AC3D6-C358-4CA7-AB21-F27E265E7800}"/>
    <cellStyle name="Normal 9" xfId="1" xr:uid="{00000000-0005-0000-0000-000030000000}"/>
    <cellStyle name="Percent 2" xfId="4" xr:uid="{00000000-0005-0000-0000-000039000000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14" Type="http://schemas.openxmlformats.org/officeDocument/2006/relationships/customXml" Target="../customXml/item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9"/>
  <sheetViews>
    <sheetView zoomScaleNormal="100" workbookViewId="0">
      <selection activeCell="H24" sqref="H24"/>
    </sheetView>
  </sheetViews>
  <sheetFormatPr defaultColWidth="11.42578125" defaultRowHeight="15.75"/>
  <cols>
    <col min="1" max="1" width="35.7109375" style="17" customWidth="1"/>
    <col min="2" max="7" width="9.85546875" style="14" customWidth="1"/>
    <col min="8" max="16384" width="11.42578125" style="14"/>
  </cols>
  <sheetData>
    <row r="1" spans="1:7" ht="27">
      <c r="A1" s="26" t="s">
        <v>0</v>
      </c>
    </row>
    <row r="2" spans="1:7" s="1" customFormat="1" ht="12"/>
    <row r="3" spans="1:7" s="1" customFormat="1" ht="12"/>
    <row r="4" spans="1:7" s="1" customFormat="1" ht="12">
      <c r="A4" s="29"/>
      <c r="B4" s="2" t="s">
        <v>1</v>
      </c>
      <c r="C4" s="2">
        <v>2022</v>
      </c>
      <c r="D4" s="2">
        <v>2022</v>
      </c>
      <c r="E4" s="2">
        <v>2022</v>
      </c>
      <c r="F4" s="2" t="s">
        <v>1</v>
      </c>
      <c r="G4" s="2" t="s">
        <v>2</v>
      </c>
    </row>
    <row r="5" spans="1:7" s="1" customFormat="1" ht="12.75">
      <c r="A5" s="2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4</v>
      </c>
      <c r="G5" s="15" t="s">
        <v>4</v>
      </c>
    </row>
    <row r="6" spans="1:7" s="1" customFormat="1" ht="12">
      <c r="A6" s="29" t="s">
        <v>8</v>
      </c>
      <c r="B6" s="16" t="s">
        <v>9</v>
      </c>
      <c r="C6" s="16" t="s">
        <v>10</v>
      </c>
      <c r="D6" s="16" t="s">
        <v>11</v>
      </c>
      <c r="E6" s="16" t="s">
        <v>12</v>
      </c>
      <c r="F6" s="16" t="s">
        <v>12</v>
      </c>
      <c r="G6" s="16" t="s">
        <v>9</v>
      </c>
    </row>
    <row r="7" spans="1:7" s="1" customFormat="1" ht="12">
      <c r="A7" s="7" t="s">
        <v>13</v>
      </c>
      <c r="B7" s="3">
        <v>3506</v>
      </c>
      <c r="C7" s="3">
        <v>4809</v>
      </c>
      <c r="D7" s="3">
        <v>7163</v>
      </c>
      <c r="E7" s="3">
        <v>7747</v>
      </c>
      <c r="F7" s="3">
        <v>23225</v>
      </c>
      <c r="G7" s="3">
        <v>5786</v>
      </c>
    </row>
    <row r="8" spans="1:7" s="1" customFormat="1" ht="12">
      <c r="A8" s="7" t="s">
        <v>14</v>
      </c>
      <c r="B8" s="3">
        <v>168</v>
      </c>
      <c r="C8" s="3">
        <v>188</v>
      </c>
      <c r="D8" s="3">
        <v>641</v>
      </c>
      <c r="E8" s="3">
        <v>706</v>
      </c>
      <c r="F8" s="3">
        <v>1703</v>
      </c>
      <c r="G8" s="3">
        <v>238</v>
      </c>
    </row>
    <row r="9" spans="1:7" s="1" customFormat="1" ht="12">
      <c r="A9" s="7" t="s">
        <v>15</v>
      </c>
      <c r="B9" s="3">
        <v>464</v>
      </c>
      <c r="C9" s="3">
        <v>423</v>
      </c>
      <c r="D9" s="3">
        <v>323</v>
      </c>
      <c r="E9" s="3">
        <v>401</v>
      </c>
      <c r="F9" s="3">
        <v>1611</v>
      </c>
      <c r="G9" s="3">
        <v>369</v>
      </c>
    </row>
    <row r="10" spans="1:7" s="1" customFormat="1" ht="12">
      <c r="A10" s="7" t="s">
        <v>16</v>
      </c>
      <c r="B10" s="3">
        <v>686</v>
      </c>
      <c r="C10" s="3">
        <v>807</v>
      </c>
      <c r="D10" s="3">
        <v>706</v>
      </c>
      <c r="E10" s="3">
        <v>783</v>
      </c>
      <c r="F10" s="3">
        <v>2982</v>
      </c>
      <c r="G10" s="3">
        <v>553</v>
      </c>
    </row>
    <row r="11" spans="1:7" s="1" customFormat="1" ht="12">
      <c r="A11" s="6" t="s">
        <v>17</v>
      </c>
      <c r="B11" s="4">
        <v>721</v>
      </c>
      <c r="C11" s="4">
        <v>821</v>
      </c>
      <c r="D11" s="4">
        <v>-253</v>
      </c>
      <c r="E11" s="4">
        <v>1014</v>
      </c>
      <c r="F11" s="4">
        <v>2303</v>
      </c>
      <c r="G11" s="4">
        <v>950</v>
      </c>
    </row>
    <row r="12" spans="1:7" s="25" customFormat="1" ht="12.75">
      <c r="A12" s="5" t="s">
        <v>18</v>
      </c>
      <c r="B12" s="13">
        <v>5545</v>
      </c>
      <c r="C12" s="13">
        <v>7048</v>
      </c>
      <c r="D12" s="13">
        <v>8580</v>
      </c>
      <c r="E12" s="13">
        <v>10651</v>
      </c>
      <c r="F12" s="13">
        <v>31824</v>
      </c>
      <c r="G12" s="13">
        <v>7896</v>
      </c>
    </row>
    <row r="13" spans="1:7" s="1" customFormat="1" ht="12">
      <c r="A13" s="7"/>
      <c r="B13" s="3"/>
      <c r="C13" s="3"/>
      <c r="D13" s="3"/>
      <c r="E13" s="3"/>
      <c r="F13" s="3"/>
      <c r="G13" s="3"/>
    </row>
    <row r="14" spans="1:7" s="1" customFormat="1" ht="12">
      <c r="A14" s="7" t="s">
        <v>19</v>
      </c>
      <c r="B14" s="19">
        <v>-1652</v>
      </c>
      <c r="C14" s="3">
        <v>-1749</v>
      </c>
      <c r="D14" s="3">
        <v>-1806</v>
      </c>
      <c r="E14" s="3">
        <v>-1879</v>
      </c>
      <c r="F14" s="3">
        <v>-7086</v>
      </c>
      <c r="G14" s="3">
        <v>-1934</v>
      </c>
    </row>
    <row r="15" spans="1:7" s="1" customFormat="1" ht="12">
      <c r="A15" s="7" t="s">
        <v>20</v>
      </c>
      <c r="B15" s="19">
        <v>-325</v>
      </c>
      <c r="C15" s="3">
        <v>-399</v>
      </c>
      <c r="D15" s="3">
        <v>-508</v>
      </c>
      <c r="E15" s="3">
        <v>-553</v>
      </c>
      <c r="F15" s="3">
        <v>-1785</v>
      </c>
      <c r="G15" s="3">
        <v>-556</v>
      </c>
    </row>
    <row r="16" spans="1:7" s="1" customFormat="1" ht="12">
      <c r="A16" s="7" t="s">
        <v>21</v>
      </c>
      <c r="B16" s="19">
        <v>-1136</v>
      </c>
      <c r="C16" s="3">
        <v>-1674</v>
      </c>
      <c r="D16" s="3">
        <v>-2860</v>
      </c>
      <c r="E16" s="3">
        <v>-2841</v>
      </c>
      <c r="F16" s="3">
        <v>-8511</v>
      </c>
      <c r="G16" s="3">
        <v>-2481</v>
      </c>
    </row>
    <row r="17" spans="1:7" s="1" customFormat="1" ht="12">
      <c r="A17" s="7" t="s">
        <v>22</v>
      </c>
      <c r="B17" s="19">
        <v>-569</v>
      </c>
      <c r="C17" s="3">
        <v>-622</v>
      </c>
      <c r="D17" s="3">
        <v>-777</v>
      </c>
      <c r="E17" s="3">
        <v>-887</v>
      </c>
      <c r="F17" s="3">
        <v>-2855</v>
      </c>
      <c r="G17" s="3">
        <v>-725</v>
      </c>
    </row>
    <row r="18" spans="1:7" s="1" customFormat="1" ht="12">
      <c r="A18" s="7" t="s">
        <v>23</v>
      </c>
      <c r="B18" s="19">
        <v>-153</v>
      </c>
      <c r="C18" s="3">
        <v>-173</v>
      </c>
      <c r="D18" s="3">
        <v>-227</v>
      </c>
      <c r="E18" s="3">
        <v>-266</v>
      </c>
      <c r="F18" s="3">
        <v>-819</v>
      </c>
      <c r="G18" s="3">
        <v>-302</v>
      </c>
    </row>
    <row r="19" spans="1:7" s="1" customFormat="1" ht="12">
      <c r="A19" s="7" t="s">
        <v>24</v>
      </c>
      <c r="B19" s="19">
        <v>-443</v>
      </c>
      <c r="C19" s="3">
        <v>-451</v>
      </c>
      <c r="D19" s="3">
        <v>-482</v>
      </c>
      <c r="E19" s="3">
        <v>-573</v>
      </c>
      <c r="F19" s="3">
        <v>-1949</v>
      </c>
      <c r="G19" s="3">
        <v>-624</v>
      </c>
    </row>
    <row r="20" spans="1:7" s="1" customFormat="1" ht="12">
      <c r="A20" s="7" t="s">
        <v>25</v>
      </c>
      <c r="B20" s="19">
        <v>-383</v>
      </c>
      <c r="C20" s="3">
        <v>-442</v>
      </c>
      <c r="D20" s="3">
        <v>-501</v>
      </c>
      <c r="E20" s="3">
        <v>-584</v>
      </c>
      <c r="F20" s="3">
        <v>-1910</v>
      </c>
      <c r="G20" s="3">
        <v>-696</v>
      </c>
    </row>
    <row r="21" spans="1:7" s="1" customFormat="1" ht="12">
      <c r="A21" s="7" t="s">
        <v>26</v>
      </c>
      <c r="B21" s="19">
        <v>-271</v>
      </c>
      <c r="C21" s="3">
        <v>-321</v>
      </c>
      <c r="D21" s="3">
        <v>-348</v>
      </c>
      <c r="E21" s="3">
        <v>-309</v>
      </c>
      <c r="F21" s="3">
        <v>-1249</v>
      </c>
      <c r="G21" s="3">
        <v>-339</v>
      </c>
    </row>
    <row r="22" spans="1:7" s="1" customFormat="1" ht="12">
      <c r="A22" s="7" t="s">
        <v>27</v>
      </c>
      <c r="B22" s="19">
        <v>-322</v>
      </c>
      <c r="C22" s="3">
        <v>-413</v>
      </c>
      <c r="D22" s="3">
        <v>-550</v>
      </c>
      <c r="E22" s="3">
        <v>-561</v>
      </c>
      <c r="F22" s="3">
        <v>-1846</v>
      </c>
      <c r="G22" s="3">
        <v>-353</v>
      </c>
    </row>
    <row r="23" spans="1:7" s="1" customFormat="1" ht="12">
      <c r="A23" s="7" t="s">
        <v>28</v>
      </c>
      <c r="B23" s="19">
        <v>-131</v>
      </c>
      <c r="C23" s="3">
        <v>-187</v>
      </c>
      <c r="D23" s="3">
        <v>-289</v>
      </c>
      <c r="E23" s="3">
        <v>-378</v>
      </c>
      <c r="F23" s="3">
        <v>-985</v>
      </c>
      <c r="G23" s="3">
        <v>-652</v>
      </c>
    </row>
    <row r="24" spans="1:7" s="1" customFormat="1" ht="12">
      <c r="A24" s="6" t="s">
        <v>29</v>
      </c>
      <c r="B24" s="24">
        <f>-463-2+131</f>
        <v>-334</v>
      </c>
      <c r="C24" s="4">
        <f>-466+2+187</f>
        <v>-277</v>
      </c>
      <c r="D24" s="4">
        <f>-590-14+289</f>
        <v>-315</v>
      </c>
      <c r="E24" s="4">
        <f>-948-19+378</f>
        <v>-589</v>
      </c>
      <c r="F24" s="4">
        <f>-2469-31+985</f>
        <v>-1515</v>
      </c>
      <c r="G24" s="4">
        <f>-1372-6+652</f>
        <v>-726</v>
      </c>
    </row>
    <row r="25" spans="1:7" s="25" customFormat="1" ht="12.75">
      <c r="A25" s="5" t="s">
        <v>30</v>
      </c>
      <c r="B25" s="13">
        <v>-5719</v>
      </c>
      <c r="C25" s="13">
        <v>-6708</v>
      </c>
      <c r="D25" s="13">
        <v>-8663</v>
      </c>
      <c r="E25" s="13">
        <v>-9420</v>
      </c>
      <c r="F25" s="13">
        <v>-30510</v>
      </c>
      <c r="G25" s="13">
        <v>-9388</v>
      </c>
    </row>
    <row r="26" spans="1:7" s="1" customFormat="1" ht="12">
      <c r="A26" s="7"/>
      <c r="B26" s="3"/>
      <c r="C26" s="3"/>
      <c r="D26" s="3"/>
      <c r="E26" s="3"/>
      <c r="F26" s="3"/>
      <c r="G26" s="3"/>
    </row>
    <row r="27" spans="1:7" s="25" customFormat="1" ht="12.75">
      <c r="A27" s="5" t="s">
        <v>31</v>
      </c>
      <c r="B27" s="13">
        <v>-174</v>
      </c>
      <c r="C27" s="13">
        <v>340</v>
      </c>
      <c r="D27" s="13">
        <v>-83</v>
      </c>
      <c r="E27" s="13">
        <v>1231</v>
      </c>
      <c r="F27" s="13">
        <v>1314</v>
      </c>
      <c r="G27" s="13">
        <v>-1492</v>
      </c>
    </row>
    <row r="28" spans="1:7" s="1" customFormat="1" ht="12">
      <c r="A28" s="7"/>
      <c r="B28" s="3"/>
      <c r="C28" s="3"/>
      <c r="D28" s="3"/>
      <c r="E28" s="3"/>
      <c r="F28" s="3"/>
      <c r="G28" s="3"/>
    </row>
    <row r="29" spans="1:7" s="1" customFormat="1" ht="12">
      <c r="A29" s="7" t="s">
        <v>32</v>
      </c>
      <c r="B29" s="3">
        <v>-10</v>
      </c>
      <c r="C29" s="3">
        <v>-9.9282000000000146</v>
      </c>
      <c r="D29" s="3">
        <v>-5.8084999999999987</v>
      </c>
      <c r="E29" s="3">
        <v>-4.4375099999999996</v>
      </c>
      <c r="F29" s="3">
        <v>-30.174210000000013</v>
      </c>
      <c r="G29" s="3">
        <v>-0.91665000000000041</v>
      </c>
    </row>
    <row r="30" spans="1:7" s="1" customFormat="1" ht="12">
      <c r="A30" s="7" t="s">
        <v>33</v>
      </c>
      <c r="B30" s="3">
        <v>-372</v>
      </c>
      <c r="C30" s="3">
        <v>-346.36503027392041</v>
      </c>
      <c r="D30" s="3">
        <v>-341.44600305096014</v>
      </c>
      <c r="E30" s="3">
        <v>-354.1998832560007</v>
      </c>
      <c r="F30" s="3">
        <v>-1414.0109165808813</v>
      </c>
      <c r="G30" s="3">
        <v>-295.96915824947013</v>
      </c>
    </row>
    <row r="31" spans="1:7" s="1" customFormat="1" ht="12">
      <c r="A31" s="7" t="s">
        <v>34</v>
      </c>
      <c r="B31" s="3"/>
      <c r="C31" s="3"/>
      <c r="D31" s="3"/>
      <c r="E31" s="3">
        <v>-64</v>
      </c>
      <c r="F31" s="3">
        <v>-64</v>
      </c>
      <c r="G31" s="3">
        <v>0</v>
      </c>
    </row>
    <row r="32" spans="1:7" s="1" customFormat="1" ht="12">
      <c r="A32" s="7" t="s">
        <v>35</v>
      </c>
      <c r="B32" s="3">
        <v>-801</v>
      </c>
      <c r="C32" s="3">
        <v>-806</v>
      </c>
      <c r="D32" s="3">
        <v>-820</v>
      </c>
      <c r="E32" s="3">
        <v>-828</v>
      </c>
      <c r="F32" s="3">
        <v>-3255</v>
      </c>
      <c r="G32" s="3">
        <v>-851</v>
      </c>
    </row>
    <row r="33" spans="1:7" s="1" customFormat="1" ht="12">
      <c r="A33" s="7" t="s">
        <v>36</v>
      </c>
      <c r="B33" s="3">
        <v>4</v>
      </c>
      <c r="C33" s="3">
        <v>3</v>
      </c>
      <c r="D33" s="3">
        <v>12</v>
      </c>
      <c r="E33" s="3">
        <v>3</v>
      </c>
      <c r="F33" s="3">
        <v>22</v>
      </c>
      <c r="G33" s="3">
        <v>4</v>
      </c>
    </row>
    <row r="34" spans="1:7" s="1" customFormat="1" ht="12">
      <c r="A34" s="6" t="s">
        <v>37</v>
      </c>
      <c r="B34" s="4">
        <v>24</v>
      </c>
      <c r="C34" s="4">
        <v>56</v>
      </c>
      <c r="D34" s="4">
        <v>90</v>
      </c>
      <c r="E34" s="4">
        <v>-75</v>
      </c>
      <c r="F34" s="4">
        <v>95</v>
      </c>
      <c r="G34" s="4">
        <v>2</v>
      </c>
    </row>
    <row r="35" spans="1:7" s="25" customFormat="1" ht="12.75">
      <c r="A35" s="5" t="s">
        <v>38</v>
      </c>
      <c r="B35" s="13">
        <v>-1329</v>
      </c>
      <c r="C35" s="13">
        <v>-763.29323027392047</v>
      </c>
      <c r="D35" s="13">
        <v>-1148.25450305096</v>
      </c>
      <c r="E35" s="13">
        <v>-91.637393256000678</v>
      </c>
      <c r="F35" s="13">
        <v>-3332.1851265808809</v>
      </c>
      <c r="G35" s="13">
        <v>-2633.8858082494698</v>
      </c>
    </row>
    <row r="36" spans="1:7" s="1" customFormat="1" ht="12">
      <c r="A36" s="7"/>
      <c r="B36" s="3"/>
      <c r="C36" s="3"/>
      <c r="D36" s="3"/>
      <c r="E36" s="3"/>
      <c r="F36" s="3"/>
      <c r="G36" s="3"/>
    </row>
    <row r="37" spans="1:7" s="1" customFormat="1" ht="12">
      <c r="A37" s="7" t="s">
        <v>39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s="1" customFormat="1" ht="12">
      <c r="A38" s="7" t="s">
        <v>40</v>
      </c>
      <c r="B38" s="3">
        <v>14</v>
      </c>
      <c r="C38" s="3">
        <v>12</v>
      </c>
      <c r="D38" s="3">
        <v>52</v>
      </c>
      <c r="E38" s="3">
        <v>141</v>
      </c>
      <c r="F38" s="3">
        <v>219</v>
      </c>
      <c r="G38" s="3">
        <v>193</v>
      </c>
    </row>
    <row r="39" spans="1:7" s="1" customFormat="1" ht="12">
      <c r="A39" s="7" t="s">
        <v>41</v>
      </c>
      <c r="B39" s="3">
        <v>-183</v>
      </c>
      <c r="C39" s="3">
        <v>-200</v>
      </c>
      <c r="D39" s="3">
        <v>-245</v>
      </c>
      <c r="E39" s="3">
        <v>-425</v>
      </c>
      <c r="F39" s="3">
        <v>-1053</v>
      </c>
      <c r="G39" s="3">
        <v>-662</v>
      </c>
    </row>
    <row r="40" spans="1:7" s="1" customFormat="1" ht="12">
      <c r="A40" s="7" t="s">
        <v>42</v>
      </c>
      <c r="B40" s="3">
        <v>-1099</v>
      </c>
      <c r="C40" s="3">
        <v>-606</v>
      </c>
      <c r="D40" s="3">
        <v>-650</v>
      </c>
      <c r="E40" s="3">
        <v>-1325</v>
      </c>
      <c r="F40" s="3">
        <v>-3680</v>
      </c>
      <c r="G40" s="3">
        <v>654</v>
      </c>
    </row>
    <row r="41" spans="1:7" s="25" customFormat="1" ht="12.75">
      <c r="A41" s="21" t="s">
        <v>43</v>
      </c>
      <c r="B41" s="20">
        <v>-2597</v>
      </c>
      <c r="C41" s="20">
        <v>-1557.2932302739205</v>
      </c>
      <c r="D41" s="20">
        <v>-1991.25450305096</v>
      </c>
      <c r="E41" s="20">
        <v>-1700.6373932560007</v>
      </c>
      <c r="F41" s="20">
        <v>-7846.1851265808809</v>
      </c>
      <c r="G41" s="20">
        <v>-2448.8858082494698</v>
      </c>
    </row>
    <row r="42" spans="1:7" s="1" customFormat="1" ht="12">
      <c r="B42" s="3"/>
      <c r="C42" s="3"/>
      <c r="D42" s="3"/>
      <c r="E42" s="3"/>
      <c r="F42" s="3"/>
      <c r="G42" s="3"/>
    </row>
    <row r="43" spans="1:7" s="1" customFormat="1" ht="12">
      <c r="A43" s="29" t="s">
        <v>44</v>
      </c>
      <c r="B43" s="4">
        <v>155</v>
      </c>
      <c r="C43" s="4">
        <v>37</v>
      </c>
      <c r="D43" s="4">
        <v>143</v>
      </c>
      <c r="E43" s="4">
        <v>463</v>
      </c>
      <c r="F43" s="4">
        <v>798</v>
      </c>
      <c r="G43" s="4">
        <v>-260</v>
      </c>
    </row>
    <row r="44" spans="1:7" s="25" customFormat="1" ht="12.75">
      <c r="A44" s="25" t="s">
        <v>45</v>
      </c>
      <c r="B44" s="13">
        <v>-2442</v>
      </c>
      <c r="C44" s="13">
        <v>-1520.2932302739205</v>
      </c>
      <c r="D44" s="13">
        <v>-1848.25450305096</v>
      </c>
      <c r="E44" s="13">
        <v>-1237.6373932560007</v>
      </c>
      <c r="F44" s="13">
        <v>-7048.1851265808809</v>
      </c>
      <c r="G44" s="13">
        <v>-2708.8858082494698</v>
      </c>
    </row>
    <row r="45" spans="1:7" s="1" customFormat="1" ht="12">
      <c r="B45" s="3"/>
      <c r="C45" s="3"/>
      <c r="D45" s="3"/>
      <c r="E45" s="3"/>
      <c r="F45" s="3"/>
      <c r="G45" s="3"/>
    </row>
    <row r="46" spans="1:7" s="1" customFormat="1" ht="12">
      <c r="B46" s="3"/>
      <c r="C46" s="3"/>
      <c r="D46" s="3"/>
      <c r="E46" s="3"/>
      <c r="F46" s="3"/>
      <c r="G46" s="3"/>
    </row>
    <row r="47" spans="1:7" s="1" customFormat="1" ht="12">
      <c r="A47" s="7" t="s">
        <v>46</v>
      </c>
    </row>
    <row r="48" spans="1:7" s="1" customFormat="1" ht="12">
      <c r="A48" s="7" t="s">
        <v>47</v>
      </c>
      <c r="B48" s="3">
        <v>-2442</v>
      </c>
      <c r="C48" s="3">
        <v>-1520.2932302739205</v>
      </c>
      <c r="D48" s="3">
        <v>-1848.25450305096</v>
      </c>
      <c r="E48" s="3">
        <v>-1237.6373932560007</v>
      </c>
      <c r="F48" s="3">
        <v>-7048.1851265808809</v>
      </c>
      <c r="G48" s="3">
        <v>-2708.8858082494698</v>
      </c>
    </row>
    <row r="49" spans="1:7" s="1" customFormat="1" ht="12">
      <c r="A49" s="7" t="s">
        <v>48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</row>
    <row r="50" spans="1:7" s="1" customFormat="1" ht="12"/>
    <row r="51" spans="1:7" s="1" customFormat="1" ht="12">
      <c r="B51" s="3"/>
      <c r="C51" s="3"/>
      <c r="D51" s="3"/>
      <c r="E51" s="3"/>
      <c r="F51" s="3"/>
      <c r="G51" s="3"/>
    </row>
    <row r="52" spans="1:7" s="1" customFormat="1" ht="12" hidden="1">
      <c r="B52" s="3"/>
      <c r="C52" s="3"/>
      <c r="D52" s="3"/>
      <c r="E52" s="3"/>
      <c r="F52" s="3"/>
      <c r="G52" s="3"/>
    </row>
    <row r="53" spans="1:7" s="1" customFormat="1" ht="12" hidden="1">
      <c r="B53" s="3"/>
      <c r="C53" s="3"/>
      <c r="D53" s="3"/>
      <c r="E53" s="3"/>
      <c r="F53" s="3"/>
      <c r="G53" s="3"/>
    </row>
    <row r="54" spans="1:7" s="1" customFormat="1" ht="12" hidden="1">
      <c r="B54" s="3"/>
      <c r="C54" s="3"/>
      <c r="D54" s="3"/>
      <c r="E54" s="3"/>
      <c r="F54" s="3"/>
      <c r="G54" s="3"/>
    </row>
    <row r="55" spans="1:7" s="1" customFormat="1" ht="12" hidden="1">
      <c r="B55" s="3"/>
      <c r="C55" s="3"/>
      <c r="D55" s="3"/>
      <c r="E55" s="3"/>
      <c r="F55" s="3"/>
      <c r="G55" s="3"/>
    </row>
    <row r="56" spans="1:7" s="1" customFormat="1" ht="12" hidden="1">
      <c r="B56" s="3"/>
      <c r="C56" s="3"/>
      <c r="D56" s="3"/>
      <c r="E56" s="3"/>
      <c r="F56" s="3"/>
      <c r="G56" s="3"/>
    </row>
    <row r="57" spans="1:7" s="1" customFormat="1" ht="12" hidden="1">
      <c r="B57" s="3"/>
      <c r="C57" s="3"/>
      <c r="D57" s="3"/>
      <c r="E57" s="3"/>
      <c r="F57" s="3"/>
      <c r="G57" s="3"/>
    </row>
    <row r="58" spans="1:7" s="1" customFormat="1" ht="12" hidden="1">
      <c r="B58" s="3"/>
      <c r="C58" s="3"/>
      <c r="D58" s="3"/>
      <c r="E58" s="3"/>
      <c r="F58" s="3"/>
      <c r="G58" s="3"/>
    </row>
    <row r="59" spans="1:7" s="1" customFormat="1" ht="12" hidden="1">
      <c r="B59" s="3"/>
      <c r="C59" s="3"/>
      <c r="D59" s="3"/>
      <c r="E59" s="3"/>
      <c r="F59" s="3"/>
      <c r="G59" s="3"/>
    </row>
    <row r="60" spans="1:7" s="1" customFormat="1" ht="12" hidden="1">
      <c r="B60" s="3"/>
      <c r="C60" s="3"/>
      <c r="D60" s="3"/>
      <c r="E60" s="3"/>
      <c r="F60" s="3"/>
      <c r="G60" s="3"/>
    </row>
    <row r="61" spans="1:7" s="1" customFormat="1" ht="12" hidden="1">
      <c r="B61" s="3"/>
      <c r="C61" s="3"/>
      <c r="D61" s="3"/>
      <c r="E61" s="3"/>
      <c r="F61" s="3"/>
      <c r="G61" s="3"/>
    </row>
    <row r="62" spans="1:7" s="1" customFormat="1" ht="12" hidden="1">
      <c r="B62" s="3"/>
      <c r="C62" s="3"/>
      <c r="D62" s="3"/>
      <c r="E62" s="3"/>
      <c r="F62" s="3"/>
      <c r="G62" s="3"/>
    </row>
    <row r="63" spans="1:7" s="1" customFormat="1" ht="12" hidden="1">
      <c r="B63" s="3"/>
      <c r="C63" s="3"/>
      <c r="D63" s="3"/>
      <c r="E63" s="3"/>
      <c r="F63" s="3"/>
      <c r="G63" s="3"/>
    </row>
    <row r="64" spans="1:7" s="1" customFormat="1" ht="12" hidden="1">
      <c r="B64" s="3"/>
      <c r="C64" s="3"/>
      <c r="D64" s="3"/>
      <c r="E64" s="3"/>
      <c r="F64" s="3"/>
      <c r="G64" s="3"/>
    </row>
    <row r="65" spans="1:7" s="1" customFormat="1" ht="12" hidden="1">
      <c r="B65" s="3"/>
      <c r="C65" s="3"/>
      <c r="D65" s="3"/>
      <c r="E65" s="3"/>
      <c r="F65" s="3"/>
      <c r="G65" s="3"/>
    </row>
    <row r="66" spans="1:7" s="1" customFormat="1" ht="12" hidden="1">
      <c r="B66" s="3"/>
      <c r="C66" s="3"/>
      <c r="D66" s="3"/>
      <c r="E66" s="3"/>
      <c r="F66" s="3"/>
      <c r="G66" s="3"/>
    </row>
    <row r="67" spans="1:7" s="1" customFormat="1" ht="12" hidden="1">
      <c r="B67" s="3"/>
      <c r="C67" s="3"/>
      <c r="D67" s="3"/>
      <c r="E67" s="3"/>
      <c r="F67" s="3"/>
      <c r="G67" s="3"/>
    </row>
    <row r="68" spans="1:7" s="1" customFormat="1" ht="12" hidden="1">
      <c r="B68" s="3"/>
      <c r="C68" s="3"/>
      <c r="D68" s="3"/>
      <c r="E68" s="3"/>
      <c r="F68" s="3"/>
      <c r="G68" s="3"/>
    </row>
    <row r="69" spans="1:7" s="1" customFormat="1" ht="12" hidden="1">
      <c r="B69" s="3"/>
      <c r="C69" s="3"/>
      <c r="D69" s="3"/>
      <c r="E69" s="3"/>
      <c r="F69" s="3"/>
      <c r="G69" s="3"/>
    </row>
    <row r="70" spans="1:7" s="1" customFormat="1" ht="12" hidden="1">
      <c r="B70" s="3"/>
      <c r="C70" s="3"/>
      <c r="D70" s="3"/>
      <c r="E70" s="3"/>
      <c r="F70" s="3"/>
      <c r="G70" s="3"/>
    </row>
    <row r="71" spans="1:7" s="1" customFormat="1" ht="12" hidden="1">
      <c r="B71" s="3"/>
      <c r="C71" s="3"/>
      <c r="D71" s="3"/>
      <c r="E71" s="3"/>
      <c r="F71" s="3"/>
      <c r="G71" s="3"/>
    </row>
    <row r="72" spans="1:7" s="1" customFormat="1" ht="12" hidden="1">
      <c r="B72" s="3"/>
      <c r="C72" s="3"/>
      <c r="D72" s="3"/>
      <c r="E72" s="3"/>
      <c r="F72" s="3"/>
      <c r="G72" s="3"/>
    </row>
    <row r="73" spans="1:7" s="1" customFormat="1" ht="12" hidden="1">
      <c r="B73" s="3"/>
      <c r="C73" s="3"/>
      <c r="D73" s="3"/>
      <c r="E73" s="3"/>
      <c r="F73" s="3"/>
      <c r="G73" s="3"/>
    </row>
    <row r="74" spans="1:7" s="1" customFormat="1" ht="12">
      <c r="B74" s="3"/>
      <c r="C74" s="3"/>
      <c r="D74" s="3"/>
      <c r="E74" s="3"/>
      <c r="F74" s="3"/>
      <c r="G74" s="3"/>
    </row>
    <row r="75" spans="1:7" s="1" customFormat="1" ht="12">
      <c r="B75" s="3"/>
      <c r="C75" s="3"/>
      <c r="D75" s="3"/>
      <c r="E75" s="3"/>
      <c r="F75" s="3"/>
      <c r="G75" s="3"/>
    </row>
    <row r="76" spans="1:7" s="1" customFormat="1" ht="12">
      <c r="A76" s="29"/>
      <c r="B76" s="2" t="s">
        <v>1</v>
      </c>
      <c r="C76" s="2">
        <v>2022</v>
      </c>
      <c r="D76" s="2">
        <v>2022</v>
      </c>
      <c r="E76" s="2">
        <v>2022</v>
      </c>
      <c r="F76" s="2" t="s">
        <v>1</v>
      </c>
      <c r="G76" s="2" t="s">
        <v>2</v>
      </c>
    </row>
    <row r="77" spans="1:7" s="1" customFormat="1" ht="12.75">
      <c r="A77" s="25" t="s">
        <v>49</v>
      </c>
      <c r="B77" s="15" t="s">
        <v>4</v>
      </c>
      <c r="C77" s="15" t="s">
        <v>5</v>
      </c>
      <c r="D77" s="15" t="s">
        <v>6</v>
      </c>
      <c r="E77" s="15" t="s">
        <v>50</v>
      </c>
      <c r="F77" s="15" t="s">
        <v>4</v>
      </c>
      <c r="G77" s="15" t="s">
        <v>4</v>
      </c>
    </row>
    <row r="78" spans="1:7" s="1" customFormat="1" ht="12">
      <c r="A78" s="6" t="s">
        <v>8</v>
      </c>
      <c r="B78" s="16" t="s">
        <v>9</v>
      </c>
      <c r="C78" s="16" t="s">
        <v>10</v>
      </c>
      <c r="D78" s="16" t="s">
        <v>51</v>
      </c>
      <c r="E78" s="16" t="s">
        <v>52</v>
      </c>
      <c r="F78" s="16" t="s">
        <v>9</v>
      </c>
      <c r="G78" s="16" t="s">
        <v>9</v>
      </c>
    </row>
    <row r="79" spans="1:7" s="1" customFormat="1" ht="12">
      <c r="A79" s="7" t="s">
        <v>53</v>
      </c>
      <c r="B79" s="3">
        <v>-106</v>
      </c>
      <c r="C79" s="3">
        <v>-96</v>
      </c>
      <c r="D79" s="3">
        <v>-86</v>
      </c>
      <c r="E79" s="3">
        <v>-90</v>
      </c>
      <c r="F79" s="3">
        <v>-378</v>
      </c>
      <c r="G79" s="3">
        <v>-115</v>
      </c>
    </row>
    <row r="80" spans="1:7" s="1" customFormat="1" ht="12">
      <c r="A80" s="7" t="s">
        <v>54</v>
      </c>
      <c r="B80" s="3">
        <v>-31</v>
      </c>
      <c r="C80" s="3">
        <v>-35</v>
      </c>
      <c r="D80" s="3">
        <v>-26</v>
      </c>
      <c r="E80" s="3">
        <v>-36</v>
      </c>
      <c r="F80" s="3">
        <v>-128</v>
      </c>
      <c r="G80" s="3">
        <v>-31</v>
      </c>
    </row>
    <row r="81" spans="1:7" s="1" customFormat="1" ht="12">
      <c r="A81" s="7" t="s">
        <v>55</v>
      </c>
      <c r="B81" s="3">
        <v>-10</v>
      </c>
      <c r="C81" s="3">
        <v>-19</v>
      </c>
      <c r="D81" s="3">
        <v>-16</v>
      </c>
      <c r="E81" s="3">
        <v>-17</v>
      </c>
      <c r="F81" s="3">
        <v>-62</v>
      </c>
      <c r="G81" s="3">
        <v>-21</v>
      </c>
    </row>
    <row r="82" spans="1:7" s="1" customFormat="1" ht="12">
      <c r="A82" s="7" t="s">
        <v>56</v>
      </c>
      <c r="B82" s="3">
        <v>-46</v>
      </c>
      <c r="C82" s="3">
        <v>-39</v>
      </c>
      <c r="D82" s="3">
        <v>-55</v>
      </c>
      <c r="E82" s="3">
        <v>-47</v>
      </c>
      <c r="F82" s="3">
        <v>-187</v>
      </c>
      <c r="G82" s="3">
        <v>-30</v>
      </c>
    </row>
    <row r="83" spans="1:7" s="1" customFormat="1" ht="12">
      <c r="A83" s="7" t="s">
        <v>57</v>
      </c>
      <c r="B83" s="3">
        <v>-61</v>
      </c>
      <c r="C83" s="3">
        <v>-67</v>
      </c>
      <c r="D83" s="3">
        <v>-76</v>
      </c>
      <c r="E83" s="3">
        <v>-81</v>
      </c>
      <c r="F83" s="3">
        <v>-285</v>
      </c>
      <c r="G83" s="3">
        <v>-91</v>
      </c>
    </row>
    <row r="84" spans="1:7" s="1" customFormat="1" ht="12">
      <c r="A84" s="7" t="s">
        <v>58</v>
      </c>
      <c r="B84" s="3">
        <v>-15</v>
      </c>
      <c r="C84" s="3">
        <v>-22</v>
      </c>
      <c r="D84" s="3">
        <v>-41</v>
      </c>
      <c r="E84" s="3">
        <v>-65</v>
      </c>
      <c r="F84" s="3">
        <v>-143</v>
      </c>
      <c r="G84" s="3">
        <v>-61</v>
      </c>
    </row>
    <row r="85" spans="1:7" s="1" customFormat="1" ht="12">
      <c r="A85" s="6" t="s">
        <v>59</v>
      </c>
      <c r="B85" s="4">
        <f>-63-2</f>
        <v>-65</v>
      </c>
      <c r="C85" s="4">
        <f>-3+2+2</f>
        <v>1</v>
      </c>
      <c r="D85" s="4">
        <f>-1-14</f>
        <v>-15</v>
      </c>
      <c r="E85" s="4">
        <f>-234-19</f>
        <v>-253</v>
      </c>
      <c r="F85" s="4">
        <f>-301-31</f>
        <v>-332</v>
      </c>
      <c r="G85" s="4">
        <f>-371-6</f>
        <v>-377</v>
      </c>
    </row>
    <row r="86" spans="1:7" s="25" customFormat="1" ht="12.75">
      <c r="A86" s="5" t="s">
        <v>60</v>
      </c>
      <c r="B86" s="13">
        <v>-334</v>
      </c>
      <c r="C86" s="13">
        <v>-277</v>
      </c>
      <c r="D86" s="13">
        <v>-315</v>
      </c>
      <c r="E86" s="13">
        <v>-589</v>
      </c>
      <c r="F86" s="13">
        <v>-1515</v>
      </c>
      <c r="G86" s="13">
        <v>-726</v>
      </c>
    </row>
    <row r="87" spans="1:7" s="1" customFormat="1" ht="12">
      <c r="A87" s="7"/>
      <c r="B87" s="3"/>
      <c r="C87" s="3"/>
      <c r="D87" s="3"/>
      <c r="E87" s="3"/>
      <c r="F87" s="3"/>
      <c r="G87" s="3"/>
    </row>
    <row r="88" spans="1:7" s="1" customFormat="1" ht="12">
      <c r="A88" s="3"/>
      <c r="B88" s="3"/>
      <c r="C88" s="3"/>
      <c r="D88" s="3"/>
      <c r="E88" s="3"/>
      <c r="F88" s="3"/>
      <c r="G88" s="3"/>
    </row>
    <row r="89" spans="1:7" s="1" customFormat="1" ht="12">
      <c r="B89" s="3"/>
      <c r="C89" s="3"/>
      <c r="D89" s="3"/>
      <c r="E89" s="3"/>
      <c r="F89" s="3"/>
      <c r="G89" s="3"/>
    </row>
    <row r="90" spans="1:7" s="1" customFormat="1" ht="12">
      <c r="A90" s="29"/>
      <c r="B90" s="2" t="s">
        <v>1</v>
      </c>
      <c r="C90" s="2">
        <v>2022</v>
      </c>
      <c r="D90" s="2">
        <v>2022</v>
      </c>
      <c r="E90" s="2">
        <v>2022</v>
      </c>
      <c r="F90" s="2" t="s">
        <v>1</v>
      </c>
      <c r="G90" s="2" t="s">
        <v>2</v>
      </c>
    </row>
    <row r="91" spans="1:7" s="1" customFormat="1" ht="12.75">
      <c r="A91" s="25" t="s">
        <v>61</v>
      </c>
      <c r="B91" s="15" t="s">
        <v>4</v>
      </c>
      <c r="C91" s="15" t="s">
        <v>5</v>
      </c>
      <c r="D91" s="15" t="s">
        <v>6</v>
      </c>
      <c r="E91" s="15" t="s">
        <v>7</v>
      </c>
      <c r="F91" s="15" t="s">
        <v>4</v>
      </c>
      <c r="G91" s="15" t="s">
        <v>4</v>
      </c>
    </row>
    <row r="92" spans="1:7" s="1" customFormat="1" ht="12">
      <c r="A92" s="6" t="s">
        <v>8</v>
      </c>
      <c r="B92" s="2" t="s">
        <v>9</v>
      </c>
      <c r="C92" s="2" t="s">
        <v>10</v>
      </c>
      <c r="D92" s="2" t="s">
        <v>11</v>
      </c>
      <c r="E92" s="2" t="s">
        <v>12</v>
      </c>
      <c r="F92" s="2" t="s">
        <v>12</v>
      </c>
      <c r="G92" s="2" t="s">
        <v>9</v>
      </c>
    </row>
    <row r="93" spans="1:7" s="1" customFormat="1" ht="12">
      <c r="A93" s="1" t="s">
        <v>43</v>
      </c>
      <c r="B93" s="3">
        <v>-2597</v>
      </c>
      <c r="C93" s="3">
        <v>-1557.2932302739205</v>
      </c>
      <c r="D93" s="3">
        <v>-1991.25450305096</v>
      </c>
      <c r="E93" s="3">
        <v>-1700.6373932560007</v>
      </c>
      <c r="F93" s="3">
        <v>-7846.1851265808809</v>
      </c>
      <c r="G93" s="3">
        <v>-2448.8858082494698</v>
      </c>
    </row>
    <row r="94" spans="1:7" s="1" customFormat="1" ht="12">
      <c r="A94" s="1" t="s">
        <v>62</v>
      </c>
      <c r="B94" s="3"/>
      <c r="C94" s="3">
        <v>0</v>
      </c>
      <c r="D94" s="3">
        <v>0</v>
      </c>
      <c r="E94" s="3">
        <v>0</v>
      </c>
      <c r="F94" s="3">
        <v>0</v>
      </c>
      <c r="G94" s="3">
        <v>0</v>
      </c>
    </row>
    <row r="95" spans="1:7" s="1" customFormat="1" ht="12">
      <c r="A95" s="1" t="s">
        <v>63</v>
      </c>
      <c r="B95" s="3"/>
      <c r="C95" s="3">
        <v>0</v>
      </c>
      <c r="D95" s="3">
        <v>0</v>
      </c>
      <c r="E95" s="3">
        <v>0</v>
      </c>
      <c r="F95" s="3">
        <v>0</v>
      </c>
      <c r="G95" s="3">
        <v>0</v>
      </c>
    </row>
    <row r="96" spans="1:7" s="1" customFormat="1" ht="12">
      <c r="A96" s="1" t="s">
        <v>64</v>
      </c>
      <c r="B96" s="3">
        <v>-24</v>
      </c>
      <c r="C96" s="3">
        <v>-56</v>
      </c>
      <c r="D96" s="3">
        <v>-90</v>
      </c>
      <c r="E96" s="3">
        <v>75</v>
      </c>
      <c r="F96" s="3">
        <v>-95</v>
      </c>
      <c r="G96" s="3">
        <v>2</v>
      </c>
    </row>
    <row r="97" spans="1:7" s="1" customFormat="1" ht="12">
      <c r="A97" s="29" t="s">
        <v>65</v>
      </c>
      <c r="B97" s="4"/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s="25" customFormat="1" ht="12.75">
      <c r="A98" s="25" t="s">
        <v>61</v>
      </c>
      <c r="B98" s="13">
        <v>-2621</v>
      </c>
      <c r="C98" s="13">
        <v>-1613.2932302739205</v>
      </c>
      <c r="D98" s="13">
        <v>-2081.25450305096</v>
      </c>
      <c r="E98" s="13">
        <v>-1625.6373932560007</v>
      </c>
      <c r="F98" s="13">
        <v>-7941.1851265808809</v>
      </c>
      <c r="G98" s="13">
        <v>-2446.8858082494698</v>
      </c>
    </row>
    <row r="99" spans="1:7" s="1" customFormat="1" ht="12"/>
    <row r="100" spans="1:7" s="1" customFormat="1" ht="12"/>
    <row r="101" spans="1:7" s="1" customFormat="1" ht="12"/>
    <row r="102" spans="1:7">
      <c r="B102" s="17"/>
      <c r="C102" s="17"/>
      <c r="D102" s="17"/>
      <c r="E102" s="17"/>
      <c r="F102" s="17"/>
      <c r="G102" s="17"/>
    </row>
    <row r="103" spans="1:7">
      <c r="B103" s="17"/>
      <c r="C103" s="17"/>
      <c r="D103" s="17"/>
      <c r="E103" s="17"/>
      <c r="F103" s="17"/>
      <c r="G103" s="17"/>
    </row>
    <row r="104" spans="1:7">
      <c r="B104" s="17"/>
      <c r="C104" s="17"/>
      <c r="D104" s="17"/>
      <c r="E104" s="17"/>
      <c r="F104" s="17"/>
      <c r="G104" s="17"/>
    </row>
    <row r="105" spans="1:7">
      <c r="B105" s="17"/>
      <c r="C105" s="17"/>
      <c r="D105" s="17"/>
      <c r="E105" s="17"/>
      <c r="F105" s="17"/>
      <c r="G105" s="17"/>
    </row>
    <row r="106" spans="1:7">
      <c r="B106" s="17"/>
      <c r="C106" s="17"/>
      <c r="D106" s="17"/>
      <c r="E106" s="17"/>
      <c r="F106" s="17"/>
      <c r="G106" s="17"/>
    </row>
    <row r="107" spans="1:7">
      <c r="B107" s="17"/>
      <c r="C107" s="17"/>
      <c r="D107" s="17"/>
      <c r="E107" s="17"/>
      <c r="F107" s="17"/>
      <c r="G107" s="17"/>
    </row>
    <row r="108" spans="1:7">
      <c r="B108" s="17"/>
      <c r="C108" s="17"/>
      <c r="D108" s="17"/>
      <c r="E108" s="17"/>
      <c r="F108" s="17"/>
      <c r="G108" s="17"/>
    </row>
    <row r="109" spans="1:7">
      <c r="B109" s="17"/>
      <c r="C109" s="17"/>
      <c r="D109" s="17"/>
      <c r="E109" s="17"/>
      <c r="F109" s="17"/>
      <c r="G109" s="17"/>
    </row>
    <row r="110" spans="1:7">
      <c r="B110" s="17"/>
      <c r="C110" s="17"/>
      <c r="D110" s="17"/>
      <c r="E110" s="17"/>
      <c r="F110" s="17"/>
      <c r="G110" s="17"/>
    </row>
    <row r="111" spans="1:7">
      <c r="B111" s="17"/>
      <c r="C111" s="17"/>
      <c r="D111" s="17"/>
      <c r="E111" s="17"/>
      <c r="F111" s="17"/>
      <c r="G111" s="17"/>
    </row>
    <row r="112" spans="1:7">
      <c r="B112" s="17"/>
      <c r="C112" s="17"/>
      <c r="D112" s="17"/>
      <c r="E112" s="17"/>
      <c r="F112" s="17"/>
      <c r="G112" s="17"/>
    </row>
    <row r="113" spans="2:7">
      <c r="B113" s="17"/>
      <c r="C113" s="17"/>
      <c r="D113" s="17"/>
      <c r="E113" s="17"/>
      <c r="F113" s="17"/>
      <c r="G113" s="17"/>
    </row>
    <row r="114" spans="2:7">
      <c r="B114" s="17"/>
      <c r="C114" s="17"/>
      <c r="D114" s="17"/>
      <c r="E114" s="17"/>
      <c r="F114" s="17"/>
      <c r="G114" s="17"/>
    </row>
    <row r="115" spans="2:7">
      <c r="B115" s="17"/>
      <c r="C115" s="17"/>
      <c r="D115" s="17"/>
      <c r="E115" s="17"/>
      <c r="F115" s="17"/>
      <c r="G115" s="17"/>
    </row>
    <row r="116" spans="2:7">
      <c r="B116" s="17"/>
      <c r="C116" s="17"/>
      <c r="D116" s="17"/>
      <c r="E116" s="17"/>
      <c r="F116" s="17"/>
      <c r="G116" s="17"/>
    </row>
    <row r="117" spans="2:7">
      <c r="B117" s="17"/>
      <c r="C117" s="17"/>
      <c r="D117" s="17"/>
      <c r="E117" s="17"/>
      <c r="F117" s="17"/>
      <c r="G117" s="17"/>
    </row>
    <row r="118" spans="2:7">
      <c r="B118" s="17"/>
      <c r="C118" s="17"/>
      <c r="D118" s="17"/>
      <c r="E118" s="17"/>
      <c r="F118" s="17"/>
      <c r="G118" s="17"/>
    </row>
    <row r="119" spans="2:7">
      <c r="B119" s="17"/>
      <c r="C119" s="17"/>
      <c r="D119" s="17"/>
      <c r="E119" s="17"/>
      <c r="F119" s="17"/>
      <c r="G119" s="17"/>
    </row>
  </sheetData>
  <pageMargins left="0.31496062992125984" right="0.31496062992125984" top="0.74803149606299213" bottom="0.35433070866141736" header="0.31496062992125984" footer="0.11811023622047245"/>
  <pageSetup paperSize="9" scale="82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zoomScale="110" zoomScaleNormal="110" workbookViewId="0">
      <selection activeCell="C43" sqref="C43"/>
    </sheetView>
  </sheetViews>
  <sheetFormatPr defaultColWidth="9.140625" defaultRowHeight="12"/>
  <cols>
    <col min="1" max="1" width="35.5703125" style="18" customWidth="1"/>
    <col min="2" max="7" width="11.140625" style="18" customWidth="1"/>
    <col min="8" max="16384" width="9.140625" style="18"/>
  </cols>
  <sheetData>
    <row r="1" spans="1:7" ht="27">
      <c r="A1" s="26" t="s">
        <v>0</v>
      </c>
      <c r="B1" s="26"/>
      <c r="C1" s="26"/>
      <c r="D1" s="26"/>
      <c r="E1" s="26"/>
      <c r="F1" s="26"/>
      <c r="G1" s="26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2.75">
      <c r="A4" s="30" t="s">
        <v>66</v>
      </c>
      <c r="B4" s="8" t="s">
        <v>67</v>
      </c>
      <c r="C4" s="8" t="s">
        <v>68</v>
      </c>
      <c r="D4" s="8" t="s">
        <v>69</v>
      </c>
      <c r="E4" s="8" t="s">
        <v>70</v>
      </c>
      <c r="F4" s="8" t="s">
        <v>67</v>
      </c>
      <c r="G4" s="8" t="s">
        <v>71</v>
      </c>
    </row>
    <row r="5" spans="1:7">
      <c r="A5" s="31" t="s">
        <v>8</v>
      </c>
      <c r="B5" s="2">
        <v>2023</v>
      </c>
      <c r="C5" s="2">
        <v>2022</v>
      </c>
      <c r="D5" s="2">
        <v>2022</v>
      </c>
      <c r="E5" s="2">
        <v>2022</v>
      </c>
      <c r="F5" s="2">
        <v>2022</v>
      </c>
      <c r="G5" s="2">
        <v>2021</v>
      </c>
    </row>
    <row r="6" spans="1:7">
      <c r="A6" s="32" t="s">
        <v>72</v>
      </c>
      <c r="B6" s="9"/>
      <c r="C6" s="9"/>
      <c r="D6" s="9"/>
      <c r="E6" s="9"/>
      <c r="F6" s="9"/>
      <c r="G6" s="9"/>
    </row>
    <row r="7" spans="1:7">
      <c r="A7" s="33" t="s">
        <v>73</v>
      </c>
      <c r="B7" s="9">
        <v>681</v>
      </c>
      <c r="C7" s="9">
        <v>692</v>
      </c>
      <c r="D7" s="9">
        <v>704</v>
      </c>
      <c r="E7" s="9">
        <v>709</v>
      </c>
      <c r="F7" s="9">
        <v>717</v>
      </c>
      <c r="G7" s="9">
        <f>1200-491</f>
        <v>709</v>
      </c>
    </row>
    <row r="8" spans="1:7">
      <c r="A8" s="33" t="s">
        <v>74</v>
      </c>
      <c r="B8" s="9">
        <v>15841</v>
      </c>
      <c r="C8" s="9">
        <v>18296</v>
      </c>
      <c r="D8" s="9">
        <v>19177</v>
      </c>
      <c r="E8" s="9">
        <v>19291</v>
      </c>
      <c r="F8" s="9">
        <v>17157</v>
      </c>
      <c r="G8" s="9">
        <v>17969</v>
      </c>
    </row>
    <row r="9" spans="1:7">
      <c r="A9" s="33" t="s">
        <v>75</v>
      </c>
      <c r="B9" s="9">
        <v>18073</v>
      </c>
      <c r="C9" s="9">
        <v>17840</v>
      </c>
      <c r="D9" s="9">
        <v>17381</v>
      </c>
      <c r="E9" s="9">
        <v>16947</v>
      </c>
      <c r="F9" s="9">
        <v>16460</v>
      </c>
      <c r="G9" s="9">
        <v>16959</v>
      </c>
    </row>
    <row r="10" spans="1:7">
      <c r="A10" s="33" t="s">
        <v>76</v>
      </c>
      <c r="B10" s="9">
        <v>10186</v>
      </c>
      <c r="C10" s="9">
        <v>10847</v>
      </c>
      <c r="D10" s="9">
        <v>9887</v>
      </c>
      <c r="E10" s="9">
        <v>8314</v>
      </c>
      <c r="F10" s="9">
        <v>8375</v>
      </c>
      <c r="G10" s="9">
        <v>8165</v>
      </c>
    </row>
    <row r="11" spans="1:7">
      <c r="A11" s="31" t="s">
        <v>77</v>
      </c>
      <c r="B11" s="10">
        <v>1506</v>
      </c>
      <c r="C11" s="10">
        <v>1628</v>
      </c>
      <c r="D11" s="10">
        <v>1306</v>
      </c>
      <c r="E11" s="10">
        <v>1367</v>
      </c>
      <c r="F11" s="10">
        <v>1297</v>
      </c>
      <c r="G11" s="10">
        <f>1021+105</f>
        <v>1126</v>
      </c>
    </row>
    <row r="12" spans="1:7" ht="12.75">
      <c r="A12" s="30" t="s">
        <v>78</v>
      </c>
      <c r="B12" s="12">
        <v>46287</v>
      </c>
      <c r="C12" s="12">
        <f t="shared" ref="C12:D12" si="0">SUM(C7:C11)</f>
        <v>49303</v>
      </c>
      <c r="D12" s="12">
        <f t="shared" si="0"/>
        <v>48455</v>
      </c>
      <c r="E12" s="12">
        <f t="shared" ref="E12:F12" si="1">SUM(E7:E11)</f>
        <v>46628</v>
      </c>
      <c r="F12" s="12">
        <f t="shared" si="1"/>
        <v>44006</v>
      </c>
      <c r="G12" s="12">
        <f t="shared" ref="G12" si="2">SUM(G7:G11)</f>
        <v>44928</v>
      </c>
    </row>
    <row r="13" spans="1:7" ht="12.75">
      <c r="A13" s="30"/>
      <c r="B13" s="12"/>
      <c r="C13" s="12"/>
      <c r="D13" s="12"/>
      <c r="E13" s="12"/>
      <c r="F13" s="12"/>
      <c r="G13" s="12"/>
    </row>
    <row r="14" spans="1:7">
      <c r="A14" s="33" t="s">
        <v>79</v>
      </c>
      <c r="B14" s="9">
        <v>273</v>
      </c>
      <c r="C14" s="9">
        <v>319</v>
      </c>
      <c r="D14" s="9">
        <v>380</v>
      </c>
      <c r="E14" s="9">
        <v>419</v>
      </c>
      <c r="F14" s="9">
        <v>436</v>
      </c>
      <c r="G14" s="9">
        <v>412</v>
      </c>
    </row>
    <row r="15" spans="1:7">
      <c r="A15" s="33" t="s">
        <v>80</v>
      </c>
      <c r="B15" s="9">
        <v>5095</v>
      </c>
      <c r="C15" s="9">
        <v>4881</v>
      </c>
      <c r="D15" s="9">
        <v>4714</v>
      </c>
      <c r="E15" s="9">
        <v>3922</v>
      </c>
      <c r="F15" s="9">
        <v>2772</v>
      </c>
      <c r="G15" s="9">
        <v>3104</v>
      </c>
    </row>
    <row r="16" spans="1:7">
      <c r="A16" s="31" t="s">
        <v>81</v>
      </c>
      <c r="B16" s="10">
        <v>5273</v>
      </c>
      <c r="C16" s="10">
        <v>8654</v>
      </c>
      <c r="D16" s="10">
        <v>6148</v>
      </c>
      <c r="E16" s="10">
        <v>8478</v>
      </c>
      <c r="F16" s="10">
        <v>3438</v>
      </c>
      <c r="G16" s="10">
        <v>4268</v>
      </c>
    </row>
    <row r="17" spans="1:7" ht="12.75">
      <c r="A17" s="30" t="s">
        <v>82</v>
      </c>
      <c r="B17" s="12">
        <v>10641</v>
      </c>
      <c r="C17" s="12">
        <f t="shared" ref="C17" si="3">SUM(C14:C16)</f>
        <v>13854</v>
      </c>
      <c r="D17" s="12">
        <f t="shared" ref="D17:E17" si="4">SUM(D14:D16)</f>
        <v>11242</v>
      </c>
      <c r="E17" s="12">
        <f t="shared" si="4"/>
        <v>12819</v>
      </c>
      <c r="F17" s="12">
        <f t="shared" ref="F17:G17" si="5">SUM(F14:F16)</f>
        <v>6646</v>
      </c>
      <c r="G17" s="12">
        <f t="shared" si="5"/>
        <v>7784</v>
      </c>
    </row>
    <row r="18" spans="1:7" ht="12.75">
      <c r="A18" s="13" t="s">
        <v>83</v>
      </c>
      <c r="B18" s="13">
        <v>56928</v>
      </c>
      <c r="C18" s="13">
        <f t="shared" ref="C18" si="6">C12+C17</f>
        <v>63157</v>
      </c>
      <c r="D18" s="13">
        <f t="shared" ref="D18:E18" si="7">D12+D17</f>
        <v>59697</v>
      </c>
      <c r="E18" s="13">
        <f t="shared" si="7"/>
        <v>59447</v>
      </c>
      <c r="F18" s="13">
        <f t="shared" ref="F18:G18" si="8">F12+F17</f>
        <v>50652</v>
      </c>
      <c r="G18" s="13">
        <f t="shared" si="8"/>
        <v>52712</v>
      </c>
    </row>
    <row r="19" spans="1:7">
      <c r="A19" s="3"/>
      <c r="B19" s="3"/>
      <c r="C19" s="3"/>
      <c r="D19" s="3"/>
      <c r="E19" s="3"/>
      <c r="F19" s="3"/>
      <c r="G19" s="3"/>
    </row>
    <row r="20" spans="1:7">
      <c r="A20" s="3" t="s">
        <v>84</v>
      </c>
      <c r="B20" s="3">
        <v>-2533</v>
      </c>
      <c r="C20" s="3">
        <v>762</v>
      </c>
      <c r="D20" s="3">
        <v>1365</v>
      </c>
      <c r="E20" s="3">
        <v>2172</v>
      </c>
      <c r="F20" s="3">
        <v>3803</v>
      </c>
      <c r="G20" s="3">
        <f>6802-386</f>
        <v>6416</v>
      </c>
    </row>
    <row r="21" spans="1:7">
      <c r="A21" s="3"/>
      <c r="B21" s="3"/>
      <c r="C21" s="3"/>
      <c r="D21" s="3"/>
      <c r="E21" s="3"/>
      <c r="F21" s="3"/>
      <c r="G21" s="3"/>
    </row>
    <row r="22" spans="1:7">
      <c r="A22" s="3" t="s">
        <v>85</v>
      </c>
      <c r="B22" s="3">
        <v>15034</v>
      </c>
      <c r="C22" s="3">
        <v>16627</v>
      </c>
      <c r="D22" s="3">
        <v>17455</v>
      </c>
      <c r="E22" s="3">
        <v>17157</v>
      </c>
      <c r="F22" s="3">
        <v>13507</v>
      </c>
      <c r="G22" s="3">
        <v>12989</v>
      </c>
    </row>
    <row r="23" spans="1:7">
      <c r="A23" s="3" t="s">
        <v>86</v>
      </c>
      <c r="B23" s="3">
        <v>16981</v>
      </c>
      <c r="C23" s="3">
        <v>17686</v>
      </c>
      <c r="D23" s="3">
        <v>16069</v>
      </c>
      <c r="E23" s="3">
        <v>15063</v>
      </c>
      <c r="F23" s="3">
        <v>13973</v>
      </c>
      <c r="G23" s="3">
        <v>13231</v>
      </c>
    </row>
    <row r="24" spans="1:7">
      <c r="A24" s="3" t="s">
        <v>87</v>
      </c>
      <c r="B24" s="3">
        <v>4293</v>
      </c>
      <c r="C24" s="3">
        <v>4283</v>
      </c>
      <c r="D24" s="3">
        <v>4747</v>
      </c>
      <c r="E24" s="3">
        <v>4024</v>
      </c>
      <c r="F24" s="3">
        <v>3751</v>
      </c>
      <c r="G24" s="3">
        <v>3812</v>
      </c>
    </row>
    <row r="25" spans="1:7" ht="12.75">
      <c r="A25" s="20" t="s">
        <v>88</v>
      </c>
      <c r="B25" s="20">
        <v>36308</v>
      </c>
      <c r="C25" s="20">
        <f t="shared" ref="C25:G25" si="9">SUM(C22:C24)</f>
        <v>38596</v>
      </c>
      <c r="D25" s="20">
        <f t="shared" si="9"/>
        <v>38271</v>
      </c>
      <c r="E25" s="20">
        <f t="shared" si="9"/>
        <v>36244</v>
      </c>
      <c r="F25" s="20">
        <f t="shared" si="9"/>
        <v>31231</v>
      </c>
      <c r="G25" s="20">
        <f t="shared" si="9"/>
        <v>30032</v>
      </c>
    </row>
    <row r="26" spans="1:7" ht="12.75">
      <c r="A26" s="13"/>
      <c r="B26" s="3"/>
      <c r="C26" s="3"/>
      <c r="D26" s="3"/>
      <c r="E26" s="3"/>
      <c r="F26" s="3"/>
      <c r="G26" s="3"/>
    </row>
    <row r="27" spans="1:7">
      <c r="A27" s="3" t="s">
        <v>85</v>
      </c>
      <c r="B27" s="3">
        <v>6389</v>
      </c>
      <c r="C27" s="3">
        <v>7379</v>
      </c>
      <c r="D27" s="3">
        <v>3882</v>
      </c>
      <c r="E27" s="3">
        <v>5233</v>
      </c>
      <c r="F27" s="3">
        <v>4838</v>
      </c>
      <c r="G27" s="3">
        <v>3871</v>
      </c>
    </row>
    <row r="28" spans="1:7">
      <c r="A28" s="3" t="s">
        <v>86</v>
      </c>
      <c r="B28" s="3">
        <v>3847</v>
      </c>
      <c r="C28" s="3">
        <v>3828</v>
      </c>
      <c r="D28" s="3">
        <v>3410</v>
      </c>
      <c r="E28" s="3">
        <v>3094</v>
      </c>
      <c r="F28" s="3">
        <v>3077</v>
      </c>
      <c r="G28" s="3">
        <v>2833</v>
      </c>
    </row>
    <row r="29" spans="1:7">
      <c r="A29" s="3" t="s">
        <v>87</v>
      </c>
      <c r="B29" s="3">
        <v>12917</v>
      </c>
      <c r="C29" s="3">
        <v>12592</v>
      </c>
      <c r="D29" s="3">
        <v>12769</v>
      </c>
      <c r="E29" s="3">
        <v>12704</v>
      </c>
      <c r="F29" s="3">
        <v>9703</v>
      </c>
      <c r="G29" s="3">
        <v>9560</v>
      </c>
    </row>
    <row r="30" spans="1:7" ht="12.75">
      <c r="A30" s="20" t="s">
        <v>89</v>
      </c>
      <c r="B30" s="20">
        <v>23153</v>
      </c>
      <c r="C30" s="20">
        <f t="shared" ref="C30:D30" si="10">SUM(C27:C29)</f>
        <v>23799</v>
      </c>
      <c r="D30" s="20">
        <f t="shared" si="10"/>
        <v>20061</v>
      </c>
      <c r="E30" s="20">
        <f t="shared" ref="E30:F30" si="11">SUM(E27:E29)</f>
        <v>21031</v>
      </c>
      <c r="F30" s="20">
        <f t="shared" si="11"/>
        <v>17618</v>
      </c>
      <c r="G30" s="20">
        <f t="shared" ref="G30" si="12">SUM(G27:G29)</f>
        <v>16264</v>
      </c>
    </row>
    <row r="31" spans="1:7" ht="12.75">
      <c r="A31" s="13"/>
      <c r="B31" s="3"/>
      <c r="C31" s="3"/>
      <c r="D31" s="3"/>
      <c r="E31" s="3"/>
      <c r="F31" s="3"/>
      <c r="G31" s="3"/>
    </row>
    <row r="32" spans="1:7" ht="12.75">
      <c r="A32" s="20" t="s">
        <v>90</v>
      </c>
      <c r="B32" s="20">
        <v>56928</v>
      </c>
      <c r="C32" s="20">
        <f t="shared" ref="C32" si="13">C30+C25+C20</f>
        <v>63157</v>
      </c>
      <c r="D32" s="20">
        <f t="shared" ref="D32:E32" si="14">D30+D25+D20</f>
        <v>59697</v>
      </c>
      <c r="E32" s="20">
        <f t="shared" si="14"/>
        <v>59447</v>
      </c>
      <c r="F32" s="20">
        <f t="shared" ref="F32:G32" si="15">F30+F25+F20</f>
        <v>52652</v>
      </c>
      <c r="G32" s="20">
        <f t="shared" si="15"/>
        <v>52712</v>
      </c>
    </row>
    <row r="33" spans="1:7">
      <c r="A33" s="3"/>
      <c r="B33" s="3"/>
      <c r="C33" s="3"/>
      <c r="D33" s="3"/>
      <c r="E33" s="3"/>
      <c r="F33" s="3"/>
      <c r="G33" s="3"/>
    </row>
    <row r="34" spans="1:7">
      <c r="A34" s="3" t="s">
        <v>91</v>
      </c>
      <c r="B34" s="34">
        <v>-1.4</v>
      </c>
      <c r="C34" s="34">
        <v>-0.94</v>
      </c>
      <c r="D34" s="34">
        <v>-0.86</v>
      </c>
      <c r="E34" s="34">
        <v>-0.75</v>
      </c>
      <c r="F34" s="34">
        <v>-0.52</v>
      </c>
      <c r="G34" s="34">
        <v>-0.16</v>
      </c>
    </row>
    <row r="35" spans="1:7">
      <c r="A35" s="3" t="s">
        <v>92</v>
      </c>
      <c r="B35" s="11">
        <v>17159</v>
      </c>
      <c r="C35" s="11">
        <v>21114</v>
      </c>
      <c r="D35" s="11">
        <v>17222</v>
      </c>
      <c r="E35" s="11">
        <v>17768</v>
      </c>
      <c r="F35" s="11">
        <v>12324</v>
      </c>
      <c r="G35" s="11">
        <v>12746</v>
      </c>
    </row>
    <row r="36" spans="1:7">
      <c r="A36" s="3" t="s">
        <v>93</v>
      </c>
      <c r="B36" s="11">
        <v>42251</v>
      </c>
      <c r="C36" s="11">
        <v>45519</v>
      </c>
      <c r="D36" s="11">
        <v>40816</v>
      </c>
      <c r="E36" s="11">
        <v>40547</v>
      </c>
      <c r="F36" s="11">
        <f>F22+F23+F27+F28</f>
        <v>35395</v>
      </c>
      <c r="G36" s="11">
        <f>G22+G23+G27+G28</f>
        <v>32924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3"/>
  <sheetViews>
    <sheetView tabSelected="1" zoomScaleNormal="100" workbookViewId="0">
      <selection activeCell="H9" sqref="H9"/>
    </sheetView>
  </sheetViews>
  <sheetFormatPr defaultColWidth="9.140625" defaultRowHeight="15"/>
  <cols>
    <col min="1" max="1" width="52.85546875" style="18" customWidth="1"/>
    <col min="2" max="7" width="9.140625" style="18" customWidth="1"/>
    <col min="8" max="9" width="8.7109375" customWidth="1"/>
    <col min="10" max="16384" width="9.140625" style="18"/>
  </cols>
  <sheetData>
    <row r="1" spans="1:9" ht="27">
      <c r="A1" s="26" t="s">
        <v>0</v>
      </c>
    </row>
    <row r="3" spans="1:9">
      <c r="H3" s="23"/>
      <c r="I3" s="23"/>
    </row>
    <row r="4" spans="1:9">
      <c r="A4" s="27"/>
      <c r="B4" s="15"/>
      <c r="C4" s="15"/>
      <c r="D4" s="15"/>
      <c r="E4" s="15"/>
      <c r="F4" s="15"/>
      <c r="G4" s="15"/>
    </row>
    <row r="5" spans="1:9">
      <c r="A5" s="28"/>
      <c r="B5" s="29" t="s">
        <v>2</v>
      </c>
      <c r="C5" s="29" t="s">
        <v>1</v>
      </c>
      <c r="D5" s="29">
        <v>2022</v>
      </c>
      <c r="E5" s="29">
        <v>2022</v>
      </c>
      <c r="F5" s="29">
        <v>2022</v>
      </c>
      <c r="G5" s="29" t="s">
        <v>1</v>
      </c>
    </row>
    <row r="6" spans="1:9">
      <c r="A6" s="27" t="s">
        <v>94</v>
      </c>
      <c r="B6" s="15" t="s">
        <v>4</v>
      </c>
      <c r="C6" s="15" t="s">
        <v>4</v>
      </c>
      <c r="D6" s="15" t="s">
        <v>7</v>
      </c>
      <c r="E6" s="15" t="s">
        <v>6</v>
      </c>
      <c r="F6" s="15" t="s">
        <v>5</v>
      </c>
      <c r="G6" s="15" t="s">
        <v>4</v>
      </c>
    </row>
    <row r="7" spans="1:9">
      <c r="A7" s="29" t="s">
        <v>8</v>
      </c>
      <c r="B7" s="2" t="s">
        <v>9</v>
      </c>
      <c r="C7" s="2" t="s">
        <v>95</v>
      </c>
      <c r="D7" s="2" t="s">
        <v>95</v>
      </c>
      <c r="E7" s="2" t="s">
        <v>11</v>
      </c>
      <c r="F7" s="2" t="s">
        <v>10</v>
      </c>
      <c r="G7" s="2" t="s">
        <v>9</v>
      </c>
    </row>
    <row r="8" spans="1:9">
      <c r="A8" s="1" t="s">
        <v>43</v>
      </c>
      <c r="B8" s="3">
        <v>-2449</v>
      </c>
      <c r="C8" s="3">
        <v>-7846</v>
      </c>
      <c r="D8" s="3">
        <v>-1701</v>
      </c>
      <c r="E8" s="3">
        <v>-1991</v>
      </c>
      <c r="F8" s="3">
        <v>-1557</v>
      </c>
      <c r="G8" s="3">
        <v>-2597</v>
      </c>
    </row>
    <row r="9" spans="1:9">
      <c r="A9" s="1" t="s">
        <v>96</v>
      </c>
      <c r="B9" s="3">
        <v>1148</v>
      </c>
      <c r="C9" s="3">
        <v>4763</v>
      </c>
      <c r="D9" s="3">
        <v>1251</v>
      </c>
      <c r="E9" s="3">
        <v>1166</v>
      </c>
      <c r="F9" s="3">
        <v>1162</v>
      </c>
      <c r="G9" s="3">
        <v>1183</v>
      </c>
    </row>
    <row r="10" spans="1:9">
      <c r="A10" s="1" t="s">
        <v>97</v>
      </c>
      <c r="B10" s="3">
        <v>-2</v>
      </c>
      <c r="C10" s="3">
        <v>-82</v>
      </c>
      <c r="D10" s="3">
        <v>88</v>
      </c>
      <c r="E10" s="3">
        <v>-89</v>
      </c>
      <c r="F10" s="3">
        <v>-56</v>
      </c>
      <c r="G10" s="3">
        <v>-24</v>
      </c>
    </row>
    <row r="11" spans="1:9">
      <c r="A11" s="1" t="s">
        <v>98</v>
      </c>
      <c r="B11" s="3">
        <v>-870</v>
      </c>
      <c r="C11" s="3">
        <v>2982</v>
      </c>
      <c r="D11" s="3">
        <v>1248</v>
      </c>
      <c r="E11" s="3">
        <v>629</v>
      </c>
      <c r="F11" s="3">
        <v>343</v>
      </c>
      <c r="G11" s="3">
        <v>762</v>
      </c>
    </row>
    <row r="12" spans="1:9">
      <c r="A12" s="29" t="s">
        <v>99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9">
      <c r="A13" s="25" t="s">
        <v>100</v>
      </c>
      <c r="B13" s="13">
        <v>-2173</v>
      </c>
      <c r="C13" s="13">
        <v>-183</v>
      </c>
      <c r="D13" s="13">
        <v>886</v>
      </c>
      <c r="E13" s="13">
        <v>-285</v>
      </c>
      <c r="F13" s="13">
        <v>-108</v>
      </c>
      <c r="G13" s="13">
        <v>-676</v>
      </c>
    </row>
    <row r="14" spans="1:9">
      <c r="A14" s="1"/>
      <c r="B14" s="1"/>
      <c r="C14" s="1"/>
      <c r="D14" s="1"/>
      <c r="E14" s="1"/>
      <c r="F14" s="1"/>
      <c r="G14" s="1"/>
    </row>
    <row r="15" spans="1:9">
      <c r="A15" s="29" t="s">
        <v>101</v>
      </c>
      <c r="B15" s="4">
        <v>488</v>
      </c>
      <c r="C15" s="4">
        <v>1955</v>
      </c>
      <c r="D15" s="4">
        <v>-467</v>
      </c>
      <c r="E15" s="4">
        <v>-707</v>
      </c>
      <c r="F15" s="4">
        <v>2567</v>
      </c>
      <c r="G15" s="4">
        <v>562</v>
      </c>
    </row>
    <row r="16" spans="1:9">
      <c r="A16" s="25" t="s">
        <v>102</v>
      </c>
      <c r="B16" s="13">
        <v>-1685</v>
      </c>
      <c r="C16" s="13">
        <v>1772</v>
      </c>
      <c r="D16" s="13">
        <v>419</v>
      </c>
      <c r="E16" s="13">
        <v>-992</v>
      </c>
      <c r="F16" s="13">
        <v>2459</v>
      </c>
      <c r="G16" s="13">
        <v>-114</v>
      </c>
    </row>
    <row r="17" spans="1:7">
      <c r="A17" s="1"/>
      <c r="B17" s="1"/>
      <c r="C17" s="1"/>
      <c r="D17" s="1"/>
      <c r="E17" s="1"/>
      <c r="F17" s="1"/>
      <c r="G17" s="1"/>
    </row>
    <row r="18" spans="1:7">
      <c r="A18" s="1" t="s">
        <v>103</v>
      </c>
      <c r="B18" s="3">
        <v>-1144</v>
      </c>
      <c r="C18" s="3">
        <v>-5093</v>
      </c>
      <c r="D18" s="3">
        <v>-1356</v>
      </c>
      <c r="E18" s="3">
        <v>-1464</v>
      </c>
      <c r="F18" s="3">
        <v>-1416</v>
      </c>
      <c r="G18" s="3">
        <v>-857</v>
      </c>
    </row>
    <row r="19" spans="1:7">
      <c r="A19" s="1" t="s">
        <v>104</v>
      </c>
      <c r="B19" s="3">
        <v>-57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>
      <c r="A20" s="1" t="s">
        <v>105</v>
      </c>
      <c r="B20" s="3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</row>
    <row r="21" spans="1:7">
      <c r="A21" s="29" t="s">
        <v>106</v>
      </c>
      <c r="B21" s="4">
        <v>1198</v>
      </c>
      <c r="C21" s="4">
        <v>5816</v>
      </c>
      <c r="D21" s="4">
        <v>1697</v>
      </c>
      <c r="E21" s="4">
        <v>1984</v>
      </c>
      <c r="F21" s="4">
        <v>1556</v>
      </c>
      <c r="G21" s="4">
        <v>579</v>
      </c>
    </row>
    <row r="22" spans="1:7">
      <c r="A22" s="25" t="s">
        <v>107</v>
      </c>
      <c r="B22" s="13">
        <v>-1688</v>
      </c>
      <c r="C22" s="13">
        <v>2521</v>
      </c>
      <c r="D22" s="13">
        <v>786</v>
      </c>
      <c r="E22" s="13">
        <v>-472</v>
      </c>
      <c r="F22" s="13">
        <v>2599</v>
      </c>
      <c r="G22" s="13">
        <v>-392</v>
      </c>
    </row>
    <row r="23" spans="1:7">
      <c r="A23" s="1"/>
      <c r="B23" s="3"/>
      <c r="C23" s="3"/>
      <c r="D23" s="3"/>
      <c r="E23" s="3"/>
      <c r="F23" s="3"/>
      <c r="G23" s="3"/>
    </row>
    <row r="24" spans="1:7">
      <c r="A24" s="1" t="s">
        <v>108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>
      <c r="A25" s="1" t="s">
        <v>109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>
      <c r="A26" s="1" t="s">
        <v>110</v>
      </c>
      <c r="B26" s="9">
        <v>-789</v>
      </c>
      <c r="C26" s="9">
        <v>-2820</v>
      </c>
      <c r="D26" s="9">
        <v>-761</v>
      </c>
      <c r="E26" s="9">
        <v>-619</v>
      </c>
      <c r="F26" s="9">
        <v>-801</v>
      </c>
      <c r="G26" s="9">
        <v>-639</v>
      </c>
    </row>
    <row r="27" spans="1:7">
      <c r="A27" s="1" t="s">
        <v>111</v>
      </c>
      <c r="B27" s="9">
        <v>-12</v>
      </c>
      <c r="C27" s="9">
        <v>-257</v>
      </c>
      <c r="D27" s="9">
        <v>-257</v>
      </c>
      <c r="E27" s="9"/>
      <c r="F27" s="9"/>
      <c r="G27" s="9"/>
    </row>
    <row r="28" spans="1:7">
      <c r="A28" s="1" t="s">
        <v>112</v>
      </c>
      <c r="B28" s="3">
        <v>-896</v>
      </c>
      <c r="C28" s="3">
        <v>4931</v>
      </c>
      <c r="D28" s="3">
        <v>2729</v>
      </c>
      <c r="E28" s="3">
        <v>-1239</v>
      </c>
      <c r="F28" s="3">
        <v>3241</v>
      </c>
      <c r="G28" s="3">
        <v>200</v>
      </c>
    </row>
    <row r="29" spans="1:7">
      <c r="A29" s="21" t="s">
        <v>113</v>
      </c>
      <c r="B29" s="20">
        <v>-3385</v>
      </c>
      <c r="C29" s="20">
        <v>4375</v>
      </c>
      <c r="D29" s="20">
        <v>2497</v>
      </c>
      <c r="E29" s="20">
        <v>-2330</v>
      </c>
      <c r="F29" s="20">
        <v>5039</v>
      </c>
      <c r="G29" s="20">
        <v>-831</v>
      </c>
    </row>
    <row r="30" spans="1:7">
      <c r="A30" s="1"/>
      <c r="B30" s="1"/>
      <c r="C30" s="1"/>
      <c r="D30" s="1"/>
      <c r="E30" s="1"/>
      <c r="F30" s="1"/>
      <c r="G30" s="1"/>
    </row>
    <row r="31" spans="1:7">
      <c r="A31" s="29" t="s">
        <v>114</v>
      </c>
      <c r="B31" s="4">
        <v>4</v>
      </c>
      <c r="C31" s="4">
        <v>11</v>
      </c>
      <c r="D31" s="4">
        <v>9</v>
      </c>
      <c r="E31" s="4">
        <v>0</v>
      </c>
      <c r="F31" s="4">
        <v>1</v>
      </c>
      <c r="G31" s="4">
        <v>1</v>
      </c>
    </row>
    <row r="32" spans="1:7">
      <c r="A32" s="25" t="s">
        <v>115</v>
      </c>
      <c r="B32" s="13">
        <f t="shared" ref="B32" si="0">SUM(B29:B31)</f>
        <v>-3381</v>
      </c>
      <c r="C32" s="13">
        <f t="shared" ref="C32:G32" si="1">SUM(C29:C31)</f>
        <v>4386</v>
      </c>
      <c r="D32" s="13">
        <f t="shared" si="1"/>
        <v>2506</v>
      </c>
      <c r="E32" s="13">
        <f t="shared" si="1"/>
        <v>-2330</v>
      </c>
      <c r="F32" s="13">
        <f t="shared" si="1"/>
        <v>5040</v>
      </c>
      <c r="G32" s="13">
        <f t="shared" si="1"/>
        <v>-830</v>
      </c>
    </row>
    <row r="35" spans="2:7">
      <c r="B35" s="22"/>
      <c r="C35" s="22"/>
      <c r="D35" s="22"/>
      <c r="E35" s="22"/>
      <c r="F35" s="22"/>
      <c r="G35" s="22"/>
    </row>
    <row r="36" spans="2:7">
      <c r="B36" s="22"/>
      <c r="C36" s="22"/>
      <c r="D36" s="22"/>
      <c r="E36" s="22"/>
      <c r="F36" s="22"/>
      <c r="G36" s="22"/>
    </row>
    <row r="37" spans="2:7">
      <c r="B37" s="22"/>
      <c r="C37" s="22"/>
      <c r="D37" s="22"/>
      <c r="E37" s="22"/>
      <c r="F37" s="22"/>
      <c r="G37" s="22"/>
    </row>
    <row r="39" spans="2:7">
      <c r="B39" s="22"/>
      <c r="C39" s="22"/>
      <c r="D39" s="22"/>
      <c r="E39" s="22"/>
      <c r="F39" s="22"/>
      <c r="G39" s="22"/>
    </row>
    <row r="40" spans="2:7">
      <c r="B40" s="22"/>
      <c r="C40" s="22"/>
      <c r="D40" s="22"/>
      <c r="E40" s="22"/>
      <c r="F40" s="22"/>
      <c r="G40" s="22"/>
    </row>
    <row r="43" spans="2:7">
      <c r="B43" s="22"/>
      <c r="C43" s="22"/>
      <c r="D43" s="22"/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6897BFDD19B44A09D8043761E039E" ma:contentTypeVersion="5" ma:contentTypeDescription="Skapa ett nytt dokument." ma:contentTypeScope="" ma:versionID="ffbdee40d8861f8be0a77c8231e988bb">
  <xsd:schema xmlns:xsd="http://www.w3.org/2001/XMLSchema" xmlns:xs="http://www.w3.org/2001/XMLSchema" xmlns:p="http://schemas.microsoft.com/office/2006/metadata/properties" xmlns:ns2="9619bbd3-533e-48ec-b2ad-b639098889ff" xmlns:ns3="ff4b0aa5-ad61-4cb6-84d8-bab4e2984c85" targetNamespace="http://schemas.microsoft.com/office/2006/metadata/properties" ma:root="true" ma:fieldsID="72d20268a132fc27a261520f0dcd3cb9" ns2:_="" ns3:_="">
    <xsd:import namespace="9619bbd3-533e-48ec-b2ad-b639098889ff"/>
    <xsd:import namespace="ff4b0aa5-ad61-4cb6-84d8-bab4e2984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9bbd3-533e-48ec-b2ad-b63909888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b0aa5-ad61-4cb6-84d8-bab4e2984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olicyDirtyBag xmlns="microsoft.office.server.policy.changes">
  <Microsoft.Office.RecordsManagement.PolicyFeatures.Expiration op="Change"/>
</PolicyDirtyBag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4CDA017EE6BAE34AA73E996750C86F780600450FC745E82E594CBA9B425EC341FF03" ma:contentTypeVersion="13" ma:contentTypeDescription="" ma:contentTypeScope="" ma:versionID="f95749cf7c5156ccb32cd8548cb173c8">
  <xsd:schema xmlns:xsd="http://www.w3.org/2001/XMLSchema" xmlns:xs="http://www.w3.org/2001/XMLSchema" xmlns:p="http://schemas.microsoft.com/office/2006/metadata/properties" xmlns:ns1="http://schemas.microsoft.com/sharepoint/v3" xmlns:ns3="89d774d4-ea07-4e23-9f3f-30c9aae6f4e6" xmlns:ns4="70c2b78f-1e9d-4a7d-84bb-6cc02aabce21" targetNamespace="http://schemas.microsoft.com/office/2006/metadata/properties" ma:root="true" ma:fieldsID="7c4e9748e11d11e7f63fe0c6b4bb6486" ns1:_="" ns3:_="" ns4:_="">
    <xsd:import namespace="http://schemas.microsoft.com/sharepoint/v3"/>
    <xsd:import namespace="89d774d4-ea07-4e23-9f3f-30c9aae6f4e6"/>
    <xsd:import namespace="70c2b78f-1e9d-4a7d-84bb-6cc02aabce21"/>
    <xsd:element name="properties">
      <xsd:complexType>
        <xsd:sequence>
          <xsd:element name="documentManagement">
            <xsd:complexType>
              <xsd:all>
                <xsd:element ref="ns3:Keyword" minOccurs="0"/>
                <xsd:element ref="ns3:Meeting_x0020_type" minOccurs="0"/>
                <xsd:element ref="ns3:Years_x0020_of_x0020_retention" minOccurs="0"/>
                <xsd:element ref="ns1:ol_Department" minOccurs="0"/>
                <xsd:element ref="ns1:_dlc_Exempt" minOccurs="0"/>
                <xsd:element ref="ns1:_dlc_ExpireDateSaved" minOccurs="0"/>
                <xsd:element ref="ns1:_dlc_ExpireDat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l_Department" ma:index="6" nillable="true" ma:displayName="Department" ma:hidden="true" ma:internalName="ol_Department" ma:readOnly="false">
      <xsd:simpleType>
        <xsd:restriction base="dms:Text"/>
      </xsd:simpleType>
    </xsd:element>
    <xsd:element name="_dlc_Exempt" ma:index="17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8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9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774d4-ea07-4e23-9f3f-30c9aae6f4e6" elementFormDefault="qualified">
    <xsd:import namespace="http://schemas.microsoft.com/office/2006/documentManagement/types"/>
    <xsd:import namespace="http://schemas.microsoft.com/office/infopath/2007/PartnerControls"/>
    <xsd:element name="Keyword" ma:index="3" nillable="true" ma:displayName="Keyword" ma:internalName="Keyword" ma:readOnly="false">
      <xsd:simpleType>
        <xsd:restriction base="dms:Note">
          <xsd:maxLength value="255"/>
        </xsd:restriction>
      </xsd:simpleType>
    </xsd:element>
    <xsd:element name="Meeting_x0020_type" ma:index="4" nillable="true" ma:displayName="Meeting type" ma:default="Internal Meeting" ma:format="Dropdown" ma:hidden="true" ma:internalName="Meeting_x0020_type" ma:readOnly="false">
      <xsd:simpleType>
        <xsd:restriction base="dms:Choice">
          <xsd:enumeration value="Internal Meeting"/>
          <xsd:enumeration value="External Meeting"/>
          <xsd:enumeration value="Management meeting"/>
        </xsd:restriction>
      </xsd:simpleType>
    </xsd:element>
    <xsd:element name="Years_x0020_of_x0020_retention" ma:index="5" nillable="true" ma:displayName="Years of retention" ma:default="10" ma:format="Dropdown" ma:internalName="Years_x0020_of_x0020_retention" ma:readOnly="false">
      <xsd:simpleType>
        <xsd:restriction base="dms:Choice">
          <xsd:enumeration value="3"/>
          <xsd:enumeration value="5"/>
          <xsd:enumeration value="10"/>
          <xsd:enumeration value="25"/>
          <xsd:enumeration value="50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f7aa88f-4159-4da9-ad8d-53fe95b0eea7}" ma:internalName="TaxCatchAll" ma:showField="CatchAllData" ma:web="89d774d4-ea07-4e23-9f3f-30c9aae6f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2b78f-1e9d-4a7d-84bb-6cc02aabce2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e000dc5e-2233-4e83-9065-d9f0681e447f" local="false">
  <p:Name>Default retention policy</p:Name>
  <p:Description/>
  <p:Statement/>
  <p:PolicyItems>
    <p:PolicyItem featureId="Microsoft.Office.RecordsManagement.PolicyFeatures.Expiration" UniqueId="eb5485ab-1157-4755-8123-60f52ea6f46c">
      <p:Name>Expiration</p:Name>
      <p:Description>Automatic scheduling of content for processing, and expiry of content that has reached its due date.</p:Description>
      <p:CustomData>
        <data xmlns="">
          <formula id="Microsoft.Office.RecordsManagement.PolicyFeatures.Expiration.Formula.BuiltIn">
            <property>_dlc_ExpireDate</property>
            <number>0</number>
            <period>years</period>
          </formula>
          <action type="action" id="Microsoft.Office.RecordsManagement.PolicyFeatures.Expiration.Action.MoveToRecycleBin"/>
        </data>
      </p:CustomData>
    </p:PolicyItem>
  </p:PolicyItems>
</p:Policy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0612E418-6FDB-48D9-A214-AA344FD7AB6A}"/>
</file>

<file path=customXml/itemProps2.xml><?xml version="1.0" encoding="utf-8"?>
<ds:datastoreItem xmlns:ds="http://schemas.openxmlformats.org/officeDocument/2006/customXml" ds:itemID="{BD061209-1B18-4026-9B6E-645BC4C0DEAC}">
  <ds:schemaRefs>
    <ds:schemaRef ds:uri="microsoft.office.server.policy.changes"/>
  </ds:schemaRefs>
</ds:datastoreItem>
</file>

<file path=customXml/itemProps3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AEF24E0-0BC4-464C-83C3-16A05863404B}">
  <ds:schemaRefs>
    <ds:schemaRef ds:uri="http://schemas.microsoft.com/office/2006/metadata/properties"/>
    <ds:schemaRef ds:uri="http://schemas.microsoft.com/sharepoint/v3"/>
    <ds:schemaRef ds:uri="89d774d4-ea07-4e23-9f3f-30c9aae6f4e6"/>
    <ds:schemaRef ds:uri="70c2b78f-1e9d-4a7d-84bb-6cc02aabce21"/>
  </ds:schemaRefs>
</ds:datastoreItem>
</file>

<file path=customXml/itemProps5.xml><?xml version="1.0" encoding="utf-8"?>
<ds:datastoreItem xmlns:ds="http://schemas.openxmlformats.org/officeDocument/2006/customXml" ds:itemID="{2708A89A-6347-42DF-85EE-7BE28B0B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d774d4-ea07-4e23-9f3f-30c9aae6f4e6"/>
    <ds:schemaRef ds:uri="70c2b78f-1e9d-4a7d-84bb-6cc02aab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21BCD43F-9031-4181-A508-B0CE8A227EA6}">
  <ds:schemaRefs>
    <ds:schemaRef ds:uri="office.server.policy"/>
    <ds:schemaRef ds:uri=""/>
  </ds:schemaRefs>
</ds:datastoreItem>
</file>

<file path=customXml/itemProps7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409011F4-FC1F-425E-B806-AC1665881336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 Statement</vt:lpstr>
      <vt:lpstr>Balance Sheet</vt:lpstr>
      <vt:lpstr>Cash-Flow</vt:lpstr>
      <vt:lpstr>'Income Statement'!Print_Titles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Malin Olsson</cp:lastModifiedBy>
  <cp:revision/>
  <dcterms:created xsi:type="dcterms:W3CDTF">2009-07-29T11:57:43Z</dcterms:created>
  <dcterms:modified xsi:type="dcterms:W3CDTF">2023-02-23T14:43:14Z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0x010100D1A6897BFDD19B44A09D8043761E039E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9d33ab99-8de0-459f-9e2f-77949ea85d52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MediaServiceImageTags">
    <vt:lpwstr/>
  </property>
</Properties>
</file>