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40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candinavianairlinessystem-my.sharepoint.com/personal/gunilla_tornblom_sas_se/Documents/Documents/"/>
    </mc:Choice>
  </mc:AlternateContent>
  <xr:revisionPtr revIDLastSave="1" documentId="8_{D3C6A96E-82C4-4B91-AAE0-FC28988E1844}" xr6:coauthVersionLast="47" xr6:coauthVersionMax="47" xr10:uidLastSave="{BAB98EA0-E5CA-4903-AE17-FCE0946A9BAF}"/>
  <bookViews>
    <workbookView xWindow="-120" yWindow="-120" windowWidth="29040" windowHeight="15840" tabRatio="852" firstSheet="4" activeTab="1" xr2:uid="{00000000-000D-0000-FFFF-FFFF00000000}"/>
  </bookViews>
  <sheets>
    <sheet name="LinkingMetadata" sheetId="21" state="veryHidden" r:id="rId1"/>
    <sheet name="Distribution of RPK" sheetId="27" r:id="rId2"/>
    <sheet name="Distribution of ASK" sheetId="28" r:id="rId3"/>
    <sheet name="Distribution of Load factor" sheetId="29" r:id="rId4"/>
    <sheet name="Distribution of Passengers" sheetId="30" r:id="rId5"/>
    <sheet name="Distribution of RPK Charter" sheetId="31" r:id="rId6"/>
    <sheet name="Distribution of ASK Charter" sheetId="32" r:id="rId7"/>
    <sheet name="Distr of passengers Charter" sheetId="33" r:id="rId8"/>
    <sheet name="Sheet1" sheetId="34" r:id="rId9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9" l="1"/>
  <c r="D3" i="29" l="1"/>
  <c r="C3" i="29" l="1"/>
  <c r="B3" i="33"/>
  <c r="B3" i="31"/>
  <c r="B3" i="32"/>
  <c r="B3" i="30"/>
  <c r="B3" i="28"/>
  <c r="B3" i="27"/>
  <c r="L4" i="29"/>
  <c r="M4" i="29"/>
  <c r="N4" i="29"/>
  <c r="K4" i="29"/>
  <c r="J4" i="29"/>
  <c r="B3" i="29" l="1"/>
  <c r="I4" i="29"/>
  <c r="H4" i="29"/>
  <c r="G4" i="29" l="1"/>
  <c r="F4" i="29" l="1"/>
  <c r="E4" i="29"/>
  <c r="D4" i="27"/>
  <c r="D4" i="29" l="1"/>
  <c r="C4" i="29"/>
  <c r="B4" i="33" l="1"/>
  <c r="B4" i="32"/>
  <c r="B4" i="31"/>
  <c r="B4" i="30"/>
  <c r="B4" i="28"/>
  <c r="B4" i="27"/>
  <c r="N5" i="28"/>
  <c r="N5" i="27"/>
  <c r="N5" i="29" l="1"/>
  <c r="B4" i="29"/>
  <c r="M5" i="27"/>
  <c r="M5" i="29" s="1"/>
  <c r="L5" i="28" l="1"/>
  <c r="L5" i="29" l="1"/>
  <c r="K5" i="29"/>
  <c r="J5" i="29" l="1"/>
  <c r="I5" i="29" l="1"/>
  <c r="B5" i="33"/>
  <c r="B5" i="32"/>
  <c r="B5" i="31"/>
  <c r="B5" i="30"/>
  <c r="B5" i="27"/>
  <c r="B5" i="28"/>
  <c r="B6" i="33"/>
  <c r="B6" i="32"/>
  <c r="B6" i="30"/>
  <c r="B6" i="28"/>
  <c r="B6" i="31"/>
  <c r="B6" i="27"/>
  <c r="B7" i="33"/>
  <c r="B7" i="28"/>
  <c r="D7" i="29"/>
  <c r="B7" i="32"/>
  <c r="B7" i="31"/>
  <c r="B7" i="30"/>
  <c r="C7" i="29"/>
  <c r="B7" i="27"/>
  <c r="N8" i="29"/>
  <c r="M8" i="29"/>
  <c r="L8" i="33"/>
  <c r="L8" i="29"/>
  <c r="K8" i="29"/>
  <c r="J8" i="29"/>
  <c r="I8" i="29"/>
  <c r="H8" i="29"/>
  <c r="G8" i="29"/>
  <c r="F8" i="29"/>
  <c r="E8" i="29"/>
  <c r="D8" i="29"/>
  <c r="B8" i="28"/>
  <c r="B8" i="32"/>
  <c r="B8" i="33"/>
  <c r="B8" i="31"/>
  <c r="B8" i="30"/>
  <c r="C8" i="29"/>
  <c r="B8" i="27"/>
  <c r="N9" i="29"/>
  <c r="M9" i="29"/>
  <c r="L9" i="29"/>
  <c r="K9" i="29"/>
  <c r="J9" i="29"/>
  <c r="I9" i="29"/>
  <c r="H9" i="29"/>
  <c r="G9" i="29"/>
  <c r="F9" i="29"/>
  <c r="E9" i="29"/>
  <c r="D9" i="29"/>
  <c r="B9" i="33"/>
  <c r="B9" i="32"/>
  <c r="B9" i="31"/>
  <c r="B9" i="30"/>
  <c r="C9" i="29"/>
  <c r="B9" i="28"/>
  <c r="B9" i="27"/>
  <c r="N10" i="29"/>
  <c r="M10" i="29"/>
  <c r="L10" i="29"/>
  <c r="K10" i="29"/>
  <c r="J10" i="29"/>
  <c r="I10" i="29"/>
  <c r="H10" i="29"/>
  <c r="G10" i="29"/>
  <c r="F10" i="29"/>
  <c r="E10" i="29"/>
  <c r="D10" i="29"/>
  <c r="B10" i="33"/>
  <c r="B10" i="32"/>
  <c r="B10" i="31"/>
  <c r="B10" i="30"/>
  <c r="C10" i="29"/>
  <c r="B10" i="28"/>
  <c r="B10" i="27"/>
  <c r="N11" i="29"/>
  <c r="M11" i="29"/>
  <c r="L11" i="29"/>
  <c r="K11" i="29"/>
  <c r="J11" i="29"/>
  <c r="I11" i="29"/>
  <c r="H11" i="29"/>
  <c r="G11" i="29"/>
  <c r="F11" i="29"/>
  <c r="E11" i="29"/>
  <c r="D11" i="29"/>
  <c r="B11" i="33"/>
  <c r="B11" i="32"/>
  <c r="B11" i="31"/>
  <c r="B11" i="30"/>
  <c r="C11" i="29"/>
  <c r="B11" i="28"/>
  <c r="B11" i="27"/>
  <c r="N12" i="29"/>
  <c r="M12" i="29"/>
  <c r="L12" i="29"/>
  <c r="B12" i="33"/>
  <c r="B13" i="33"/>
  <c r="B12" i="32"/>
  <c r="B13" i="32"/>
  <c r="B12" i="31"/>
  <c r="B13" i="31"/>
  <c r="B12" i="30"/>
  <c r="B13" i="30"/>
  <c r="B12" i="28"/>
  <c r="B13" i="28"/>
  <c r="B12" i="27"/>
  <c r="B12" i="29" s="1"/>
  <c r="B13" i="27"/>
  <c r="B6" i="29"/>
  <c r="B7" i="29" l="1"/>
  <c r="B9" i="29"/>
  <c r="B8" i="29"/>
  <c r="B11" i="29"/>
  <c r="B10" i="29"/>
  <c r="B5" i="29"/>
</calcChain>
</file>

<file path=xl/sharedStrings.xml><?xml version="1.0" encoding="utf-8"?>
<sst xmlns="http://schemas.openxmlformats.org/spreadsheetml/2006/main" count="108" uniqueCount="23">
  <si>
    <t>Monthly distribution of RPK (mill.)</t>
  </si>
  <si>
    <t>Scandinavian Airlines*</t>
  </si>
  <si>
    <t>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</si>
  <si>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</si>
  <si>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</si>
  <si>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</si>
  <si>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</si>
  <si>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</si>
  <si>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</si>
  <si>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</si>
  <si>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</si>
  <si>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</si>
  <si>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</si>
  <si>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</si>
  <si>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</si>
  <si>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* includes Blue1 during 2004-2012</t>
  </si>
  <si>
    <t>Monthly distribution of ASK (mill.)</t>
  </si>
  <si>
    <t>Monthly distribution of Load factor</t>
  </si>
  <si>
    <t>Monthly distribution of Passengers</t>
  </si>
  <si>
    <t>Monthly distribution of RPK (mill.), Charter</t>
  </si>
  <si>
    <t>SAS</t>
  </si>
  <si>
    <t>Monthly distribution of ASK (mill.), Charter</t>
  </si>
  <si>
    <t>Monthly distribution of passengers, Charter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</si>
</sst>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r_-;\-* #,##0.00\ _k_r_-;_-* &quot;-&quot;??\ _k_r_-;_-@_-"/>
    <numFmt numFmtId="165" formatCode="0.0%"/>
    <numFmt numFmtId="166" formatCode="[$-1041D]#,##0;\-#,##0"/>
    <numFmt numFmtId="167" formatCode="0.0000"/>
  </numFmts>
  <fonts count="8">
    <font>
      <sz val="10"/>
      <name val="Arial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sz val="10"/>
      <name val="Arial"/>
      <family val="2"/>
      <charset val="204"/>
    </font>
    <font>
      <sz val="10"/>
      <name val="Scandinavian Light"/>
      <family val="2"/>
    </font>
    <font>
      <sz val="10"/>
      <color rgb="FF000000"/>
      <name val="Arial"/>
      <family val="2"/>
    </font>
    <font>
      <sz val="10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2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4" fillId="0" borderId="0"/>
    <xf numFmtId="166" fontId="4" fillId="0" borderId="0"/>
    <xf numFmtId="166" fontId="4" fillId="0" borderId="0"/>
    <xf numFmtId="166" fontId="4" fillId="0" borderId="0"/>
    <xf numFmtId="0" fontId="1" fillId="0" borderId="0"/>
    <xf numFmtId="166" fontId="1" fillId="0" borderId="0"/>
    <xf numFmtId="0" fontId="4" fillId="0" borderId="0"/>
    <xf numFmtId="166" fontId="4" fillId="0" borderId="0"/>
    <xf numFmtId="166" fontId="4" fillId="0" borderId="0"/>
    <xf numFmtId="166" fontId="4" fillId="0" borderId="0"/>
    <xf numFmtId="166" fontId="4" fillId="0" borderId="0"/>
    <xf numFmtId="166" fontId="4" fillId="0" borderId="0"/>
    <xf numFmtId="166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3" fontId="0" fillId="0" borderId="0" xfId="0" applyNumberFormat="1"/>
    <xf numFmtId="0" fontId="0" fillId="0" borderId="0" xfId="0" applyAlignment="1">
      <alignment horizontal="left"/>
    </xf>
    <xf numFmtId="165" fontId="0" fillId="0" borderId="0" xfId="23" applyNumberFormat="1" applyFont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/>
    <xf numFmtId="165" fontId="0" fillId="0" borderId="0" xfId="23" applyNumberFormat="1" applyFont="1" applyFill="1"/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1" fontId="0" fillId="0" borderId="0" xfId="0" applyNumberFormat="1"/>
    <xf numFmtId="0" fontId="1" fillId="0" borderId="0" xfId="0" applyFont="1" applyAlignment="1">
      <alignment horizontal="left"/>
    </xf>
    <xf numFmtId="3" fontId="5" fillId="0" borderId="0" xfId="0" applyNumberFormat="1" applyFont="1"/>
    <xf numFmtId="165" fontId="5" fillId="0" borderId="0" xfId="23" applyNumberFormat="1" applyFont="1" applyBorder="1"/>
    <xf numFmtId="3" fontId="1" fillId="0" borderId="0" xfId="14" applyNumberFormat="1"/>
    <xf numFmtId="165" fontId="0" fillId="0" borderId="0" xfId="0" applyNumberFormat="1"/>
    <xf numFmtId="3" fontId="6" fillId="0" borderId="0" xfId="0" applyNumberFormat="1" applyFont="1"/>
    <xf numFmtId="9" fontId="0" fillId="0" borderId="0" xfId="23" applyFont="1"/>
    <xf numFmtId="3" fontId="1" fillId="0" borderId="0" xfId="0" applyNumberFormat="1" applyFont="1"/>
    <xf numFmtId="167" fontId="0" fillId="0" borderId="0" xfId="0" applyNumberFormat="1"/>
    <xf numFmtId="10" fontId="0" fillId="0" borderId="0" xfId="23" applyNumberFormat="1" applyFont="1" applyFill="1"/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66" fontId="7" fillId="0" borderId="1" xfId="0" applyNumberFormat="1" applyFont="1" applyBorder="1" applyAlignment="1">
      <alignment vertical="top" wrapText="1" readingOrder="1"/>
    </xf>
  </cellXfs>
  <cellStyles count="25">
    <cellStyle name="Comma 2" xfId="1" xr:uid="{00000000-0005-0000-0000-000000000000}"/>
    <cellStyle name="Comma 2 2" xfId="2" xr:uid="{00000000-0005-0000-0000-000001000000}"/>
    <cellStyle name="Comma 2 3" xfId="3" xr:uid="{00000000-0005-0000-0000-000002000000}"/>
    <cellStyle name="Comma 2 4" xfId="4" xr:uid="{00000000-0005-0000-0000-000003000000}"/>
    <cellStyle name="Comma 2 5" xfId="5" xr:uid="{00000000-0005-0000-0000-000004000000}"/>
    <cellStyle name="Comma 3" xfId="6" xr:uid="{00000000-0005-0000-0000-000005000000}"/>
    <cellStyle name="Comma 4" xfId="7" xr:uid="{00000000-0005-0000-0000-000006000000}"/>
    <cellStyle name="Comma 5" xfId="8" xr:uid="{00000000-0005-0000-0000-000007000000}"/>
    <cellStyle name="Comma 6" xfId="9" xr:uid="{00000000-0005-0000-0000-000008000000}"/>
    <cellStyle name="Normal" xfId="0" builtinId="0"/>
    <cellStyle name="Normal 10" xfId="10" xr:uid="{00000000-0005-0000-0000-00000A000000}"/>
    <cellStyle name="Normal 11" xfId="11" xr:uid="{00000000-0005-0000-0000-00000B000000}"/>
    <cellStyle name="Normal 12" xfId="12" xr:uid="{00000000-0005-0000-0000-00000C000000}"/>
    <cellStyle name="Normal 13" xfId="13" xr:uid="{00000000-0005-0000-0000-00000D000000}"/>
    <cellStyle name="Normal 2" xfId="14" xr:uid="{00000000-0005-0000-0000-00000E000000}"/>
    <cellStyle name="Normal 2 2" xfId="15" xr:uid="{00000000-0005-0000-0000-00000F000000}"/>
    <cellStyle name="Normal 3" xfId="16" xr:uid="{00000000-0005-0000-0000-000010000000}"/>
    <cellStyle name="Normal 4" xfId="17" xr:uid="{00000000-0005-0000-0000-000011000000}"/>
    <cellStyle name="Normal 5" xfId="18" xr:uid="{00000000-0005-0000-0000-000012000000}"/>
    <cellStyle name="Normal 6" xfId="19" xr:uid="{00000000-0005-0000-0000-000013000000}"/>
    <cellStyle name="Normal 7" xfId="20" xr:uid="{00000000-0005-0000-0000-000014000000}"/>
    <cellStyle name="Normal 8" xfId="21" xr:uid="{00000000-0005-0000-0000-000015000000}"/>
    <cellStyle name="Normal 9" xfId="22" xr:uid="{00000000-0005-0000-0000-000016000000}"/>
    <cellStyle name="Percent" xfId="23" builtinId="5"/>
    <cellStyle name="Percent 2" xfId="24" xr:uid="{00000000-0005-0000-0000-00001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/>
  <sheetData/>
  <pageMargins left="0.7" right="0.7" top="0.75" bottom="0.75" header="0.3" footer="0.3"/>
  <customProperties>
    <customPr name="LinkingMetadata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8"/>
  <sheetViews>
    <sheetView tabSelected="1" workbookViewId="0">
      <selection activeCell="E4" sqref="E4:F5"/>
    </sheetView>
  </sheetViews>
  <sheetFormatPr defaultRowHeight="12.75"/>
  <cols>
    <col min="1" max="1" width="34.42578125" customWidth="1"/>
    <col min="2" max="2" width="10.42578125" customWidth="1"/>
    <col min="3" max="3" width="13.42578125" bestFit="1" customWidth="1"/>
    <col min="4" max="7" width="9.28515625" bestFit="1" customWidth="1"/>
    <col min="8" max="8" width="10.7109375" customWidth="1"/>
    <col min="9" max="10" width="9.28515625" bestFit="1" customWidth="1"/>
    <col min="11" max="14" width="9.42578125" bestFit="1" customWidth="1"/>
  </cols>
  <sheetData>
    <row r="1" spans="1:15" ht="18">
      <c r="A1" s="7" t="s">
        <v>0</v>
      </c>
    </row>
    <row r="2" spans="1:15">
      <c r="A2" s="4" t="s">
        <v>1</v>
      </c>
      <c r="B2" s="5" t="s">
        <v>2</v>
      </c>
      <c r="C2" s="5" t="s">
        <v>3</v>
      </c>
      <c r="D2" s="22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pans="1:15">
      <c r="A3" s="12">
        <v>2023</v>
      </c>
      <c r="B3" s="1">
        <f>SUM(C3:N3)</f>
        <v>5690.4293239999997</v>
      </c>
      <c r="C3" s="1">
        <v>1719</v>
      </c>
      <c r="D3" s="1">
        <v>1719.8847250000001</v>
      </c>
      <c r="E3" s="1">
        <v>2251.5445989999998</v>
      </c>
      <c r="F3" s="22"/>
      <c r="G3" s="22"/>
      <c r="H3" s="22"/>
      <c r="I3" s="22"/>
      <c r="J3" s="22"/>
      <c r="K3" s="22"/>
      <c r="L3" s="22"/>
      <c r="M3" s="22"/>
      <c r="N3" s="22"/>
    </row>
    <row r="4" spans="1:15">
      <c r="A4" s="12">
        <v>2022</v>
      </c>
      <c r="B4" s="1">
        <f>SUM(C4:N4)</f>
        <v>23058.943298000002</v>
      </c>
      <c r="C4" s="1">
        <v>982.16822400000001</v>
      </c>
      <c r="D4" s="1">
        <f>1026.167165</f>
        <v>1026.1671650000001</v>
      </c>
      <c r="E4" s="1">
        <v>1597.437187</v>
      </c>
      <c r="F4" s="1">
        <v>1980.374362</v>
      </c>
      <c r="G4" s="1">
        <v>2162.505443</v>
      </c>
      <c r="H4" s="1">
        <v>2418.5490840000002</v>
      </c>
      <c r="I4" s="1">
        <v>1870.634472</v>
      </c>
      <c r="J4" s="1">
        <v>2524.3595420000001</v>
      </c>
      <c r="K4" s="1">
        <v>2400.6598920000001</v>
      </c>
      <c r="L4" s="1">
        <v>2365.0701049999998</v>
      </c>
      <c r="M4" s="1">
        <v>1904.3156610000001</v>
      </c>
      <c r="N4" s="1">
        <v>1826.7021609999999</v>
      </c>
    </row>
    <row r="5" spans="1:15">
      <c r="A5" s="12">
        <v>2021</v>
      </c>
      <c r="B5" s="1">
        <f>SUM(C5:N5)</f>
        <v>9912.8300630000012</v>
      </c>
      <c r="C5" s="1">
        <v>239.64566500000001</v>
      </c>
      <c r="D5" s="1">
        <v>173.41677299999998</v>
      </c>
      <c r="E5" s="1">
        <v>265.86359299999998</v>
      </c>
      <c r="F5" s="1">
        <v>299.41136800000004</v>
      </c>
      <c r="G5" s="1">
        <v>389.18714</v>
      </c>
      <c r="H5" s="1">
        <v>653.45921099999998</v>
      </c>
      <c r="I5" s="1">
        <v>1370.0828319999998</v>
      </c>
      <c r="J5" s="1">
        <v>1239.0632889999999</v>
      </c>
      <c r="K5" s="1">
        <v>1127.4521790000001</v>
      </c>
      <c r="L5" s="1">
        <v>1425.6265109999999</v>
      </c>
      <c r="M5" s="1">
        <f>1428.977403</f>
        <v>1428.9774030000001</v>
      </c>
      <c r="N5" s="1">
        <f>1300.644099</f>
        <v>1300.6440990000001</v>
      </c>
    </row>
    <row r="6" spans="1:15">
      <c r="A6" s="12">
        <v>2020</v>
      </c>
      <c r="B6" s="1">
        <f t="shared" ref="B6:B13" si="0">SUM(C6:N6)</f>
        <v>8750.4941490000001</v>
      </c>
      <c r="C6" s="1">
        <v>2291.8150210000003</v>
      </c>
      <c r="D6" s="1">
        <v>2231.7848360000003</v>
      </c>
      <c r="E6" s="1">
        <v>1112.6833080000001</v>
      </c>
      <c r="F6" s="1">
        <v>53.878959999999992</v>
      </c>
      <c r="G6" s="1">
        <v>97.862734999999986</v>
      </c>
      <c r="H6" s="1">
        <v>222.83237500000001</v>
      </c>
      <c r="I6" s="1">
        <v>661.54208899999992</v>
      </c>
      <c r="J6" s="1">
        <v>608.27189199999998</v>
      </c>
      <c r="K6" s="1">
        <v>448.47454800000003</v>
      </c>
      <c r="L6" s="1">
        <v>456.78970400000003</v>
      </c>
      <c r="M6" s="1">
        <v>251.71978200000001</v>
      </c>
      <c r="N6" s="1">
        <v>312.83889899999997</v>
      </c>
    </row>
    <row r="7" spans="1:15">
      <c r="A7" s="12">
        <v>2019</v>
      </c>
      <c r="B7" s="1">
        <f t="shared" si="0"/>
        <v>35909.026538000006</v>
      </c>
      <c r="C7" s="1">
        <v>2230.550855</v>
      </c>
      <c r="D7" s="1">
        <v>2248.4919759999998</v>
      </c>
      <c r="E7" s="1">
        <v>2923.4113789999997</v>
      </c>
      <c r="F7" s="1">
        <v>2724.659889</v>
      </c>
      <c r="G7" s="1">
        <v>2886.5310129999998</v>
      </c>
      <c r="H7" s="1">
        <v>3497.7819530000002</v>
      </c>
      <c r="I7" s="1">
        <v>4111.0828140000003</v>
      </c>
      <c r="J7" s="1">
        <v>3512.444974</v>
      </c>
      <c r="K7" s="1">
        <v>3376.8619090000002</v>
      </c>
      <c r="L7" s="1">
        <v>3323.9045980000001</v>
      </c>
      <c r="M7" s="1">
        <v>2667.0130909999998</v>
      </c>
      <c r="N7" s="1">
        <v>2406.2920870000003</v>
      </c>
    </row>
    <row r="8" spans="1:15">
      <c r="A8" s="12">
        <v>2018</v>
      </c>
      <c r="B8" s="1">
        <f t="shared" si="0"/>
        <v>36473.444572</v>
      </c>
      <c r="C8" s="1">
        <v>2198.376068</v>
      </c>
      <c r="D8" s="1">
        <v>2260.3016699999998</v>
      </c>
      <c r="E8" s="1">
        <v>3007.4835480000002</v>
      </c>
      <c r="F8" s="1">
        <v>3125.5413720000001</v>
      </c>
      <c r="G8" s="1">
        <v>3207.7952150000001</v>
      </c>
      <c r="H8" s="1">
        <v>3480.6347009999999</v>
      </c>
      <c r="I8" s="1">
        <v>4133.2892349999993</v>
      </c>
      <c r="J8" s="1">
        <v>3540.6617670000001</v>
      </c>
      <c r="K8" s="1">
        <v>3299.3842969999996</v>
      </c>
      <c r="L8" s="1">
        <v>3231.0338689999999</v>
      </c>
      <c r="M8" s="1">
        <v>2658.4883369999998</v>
      </c>
      <c r="N8" s="1">
        <v>2330.4544930000002</v>
      </c>
    </row>
    <row r="9" spans="1:15">
      <c r="A9" s="12">
        <v>2017</v>
      </c>
      <c r="B9" s="1">
        <f t="shared" si="0"/>
        <v>36095.418787999995</v>
      </c>
      <c r="C9" s="1">
        <v>2365.6418839999997</v>
      </c>
      <c r="D9" s="1">
        <v>2308.6936529999998</v>
      </c>
      <c r="E9" s="1">
        <v>2877.0278640000001</v>
      </c>
      <c r="F9" s="1">
        <v>3195.0221969999998</v>
      </c>
      <c r="G9" s="1">
        <v>3157.1542459999996</v>
      </c>
      <c r="H9" s="1">
        <v>3384.8469179999997</v>
      </c>
      <c r="I9" s="1">
        <v>4057.5361790000002</v>
      </c>
      <c r="J9" s="1">
        <v>3328.3372950000003</v>
      </c>
      <c r="K9" s="1">
        <v>3147.4662890000004</v>
      </c>
      <c r="L9" s="1">
        <v>3262.2591310000003</v>
      </c>
      <c r="M9" s="1">
        <v>2638.0172279999997</v>
      </c>
      <c r="N9" s="1">
        <v>2373.415904</v>
      </c>
    </row>
    <row r="10" spans="1:15">
      <c r="A10" s="12">
        <v>2016</v>
      </c>
      <c r="B10" s="1">
        <f t="shared" si="0"/>
        <v>34318.448751000004</v>
      </c>
      <c r="C10" s="1">
        <v>1963.6998139999998</v>
      </c>
      <c r="D10" s="1">
        <v>2042.7793599999998</v>
      </c>
      <c r="E10" s="1">
        <v>2623.6037029999998</v>
      </c>
      <c r="F10" s="1">
        <v>2757.9091470000003</v>
      </c>
      <c r="G10" s="1">
        <v>2924.4731740000002</v>
      </c>
      <c r="H10" s="1">
        <v>3186.4118129999997</v>
      </c>
      <c r="I10" s="1">
        <v>3802.3900100000001</v>
      </c>
      <c r="J10" s="1">
        <v>3254.9049650000006</v>
      </c>
      <c r="K10" s="1">
        <v>3123.1130819999994</v>
      </c>
      <c r="L10" s="1">
        <v>3362.6408180000003</v>
      </c>
      <c r="M10" s="1">
        <v>2810.5026580000003</v>
      </c>
      <c r="N10" s="1">
        <v>2466.020207</v>
      </c>
    </row>
    <row r="11" spans="1:15">
      <c r="A11" s="2">
        <v>2015</v>
      </c>
      <c r="B11" s="1">
        <f t="shared" si="0"/>
        <v>30921.309904000002</v>
      </c>
      <c r="C11" s="1">
        <v>1763.2618280000002</v>
      </c>
      <c r="D11" s="1">
        <v>1832.1702050000001</v>
      </c>
      <c r="E11" s="1">
        <v>2523.5772150000003</v>
      </c>
      <c r="F11" s="1">
        <v>2525.7959249999999</v>
      </c>
      <c r="G11" s="1">
        <v>2626.4387569999999</v>
      </c>
      <c r="H11" s="1">
        <v>2952.504868</v>
      </c>
      <c r="I11" s="1">
        <v>3445.7309030000001</v>
      </c>
      <c r="J11" s="1">
        <v>2906.6547989999999</v>
      </c>
      <c r="K11" s="1">
        <v>2902.2679909999997</v>
      </c>
      <c r="L11" s="1">
        <v>2976.7212129999998</v>
      </c>
      <c r="M11" s="1">
        <v>2395.1750479999996</v>
      </c>
      <c r="N11" s="1">
        <v>2071.011152</v>
      </c>
      <c r="O11" s="1"/>
    </row>
    <row r="12" spans="1:15">
      <c r="A12" s="2">
        <v>2014</v>
      </c>
      <c r="B12" s="1">
        <f t="shared" si="0"/>
        <v>30852.082434000004</v>
      </c>
      <c r="C12" s="1">
        <v>1747.2477349999999</v>
      </c>
      <c r="D12" s="1">
        <v>1808.1737979999998</v>
      </c>
      <c r="E12" s="1">
        <v>2376.9595639999998</v>
      </c>
      <c r="F12" s="1">
        <v>2777.7079799999997</v>
      </c>
      <c r="G12" s="1">
        <v>2833.8549589999998</v>
      </c>
      <c r="H12" s="1">
        <v>3069.8200589999997</v>
      </c>
      <c r="I12" s="1">
        <v>3445.0673460000003</v>
      </c>
      <c r="J12" s="1">
        <v>2938.2521830000001</v>
      </c>
      <c r="K12" s="1">
        <v>2883.5948520000002</v>
      </c>
      <c r="L12" s="1">
        <v>2865.9496129999998</v>
      </c>
      <c r="M12" s="1">
        <v>2185.6394800000003</v>
      </c>
      <c r="N12" s="1">
        <v>1919.8148650000001</v>
      </c>
      <c r="O12" s="1"/>
    </row>
    <row r="13" spans="1:15">
      <c r="A13" s="2">
        <v>2013</v>
      </c>
      <c r="B13" s="1">
        <f t="shared" si="0"/>
        <v>28878.030364999999</v>
      </c>
      <c r="C13" s="1">
        <v>1733.9348179999997</v>
      </c>
      <c r="D13" s="1">
        <v>1810.0090770000004</v>
      </c>
      <c r="E13" s="1">
        <v>2301.5028520000001</v>
      </c>
      <c r="F13" s="1">
        <v>2443.2692659999998</v>
      </c>
      <c r="G13" s="1">
        <v>2629.8029860000001</v>
      </c>
      <c r="H13" s="1">
        <v>2800.196747</v>
      </c>
      <c r="I13" s="1">
        <v>3097.1724490000001</v>
      </c>
      <c r="J13" s="1">
        <v>2769.0068569999999</v>
      </c>
      <c r="K13" s="1">
        <v>2701.8248749999998</v>
      </c>
      <c r="L13" s="1">
        <v>2652.0834669999999</v>
      </c>
      <c r="M13" s="1">
        <v>2108.3726230000002</v>
      </c>
      <c r="N13" s="1">
        <v>1830.8543480000003</v>
      </c>
      <c r="O13" s="1"/>
    </row>
    <row r="14" spans="1:15">
      <c r="A14" s="2">
        <v>2012</v>
      </c>
      <c r="B14" s="1">
        <v>27959.938520999996</v>
      </c>
      <c r="C14" s="1">
        <v>1674.7399830000002</v>
      </c>
      <c r="D14" s="1">
        <v>1793.065192</v>
      </c>
      <c r="E14" s="1">
        <v>2290.4964789999999</v>
      </c>
      <c r="F14" s="1">
        <v>2416.0891810000003</v>
      </c>
      <c r="G14" s="1">
        <v>2578.7255339999997</v>
      </c>
      <c r="H14" s="1">
        <v>2729.1015440000001</v>
      </c>
      <c r="I14" s="1">
        <v>2754.3236769999999</v>
      </c>
      <c r="J14" s="1">
        <v>2509.030808</v>
      </c>
      <c r="K14" s="1">
        <v>2668.0053349999998</v>
      </c>
      <c r="L14" s="1">
        <v>2631.3232760000001</v>
      </c>
      <c r="M14" s="1">
        <v>2148.5351100000003</v>
      </c>
      <c r="N14" s="1">
        <v>1766.5024020000001</v>
      </c>
      <c r="O14" s="1"/>
    </row>
    <row r="15" spans="1:15">
      <c r="A15" s="2">
        <v>2011</v>
      </c>
      <c r="B15" s="1">
        <v>26363.435328</v>
      </c>
      <c r="C15" s="1">
        <v>1668.9137499999999</v>
      </c>
      <c r="D15" s="1">
        <v>1715.8893849999999</v>
      </c>
      <c r="E15" s="1">
        <v>2090.1678579999998</v>
      </c>
      <c r="F15" s="1">
        <v>2234.8261740000003</v>
      </c>
      <c r="G15" s="1">
        <v>2474.4811089999998</v>
      </c>
      <c r="H15" s="1">
        <v>2571.3967839999996</v>
      </c>
      <c r="I15" s="1">
        <v>2554.9624410000001</v>
      </c>
      <c r="J15" s="1">
        <v>2342.5444990000001</v>
      </c>
      <c r="K15" s="1">
        <v>2459.2152109999997</v>
      </c>
      <c r="L15" s="1">
        <v>2497.7865109999998</v>
      </c>
      <c r="M15" s="1">
        <v>2023.662499</v>
      </c>
      <c r="N15" s="1">
        <v>1729.5891069999998</v>
      </c>
      <c r="O15" s="1"/>
    </row>
    <row r="16" spans="1:15">
      <c r="A16" s="2">
        <v>2010</v>
      </c>
      <c r="B16" s="1">
        <v>25020.714762000003</v>
      </c>
      <c r="C16" s="1">
        <v>1589.4559220000001</v>
      </c>
      <c r="D16" s="1">
        <v>1635.7833490000003</v>
      </c>
      <c r="E16" s="1">
        <v>2094.5001130000001</v>
      </c>
      <c r="F16" s="1">
        <v>1659.1410600000002</v>
      </c>
      <c r="G16" s="1">
        <v>2326.5729969999998</v>
      </c>
      <c r="H16" s="1">
        <v>2468.7249419999998</v>
      </c>
      <c r="I16" s="1">
        <v>2377.0705809999999</v>
      </c>
      <c r="J16" s="1">
        <v>2331.1190239999996</v>
      </c>
      <c r="K16" s="1">
        <v>2338.339653</v>
      </c>
      <c r="L16" s="1">
        <v>2436.6571009999998</v>
      </c>
      <c r="M16" s="1">
        <v>2009.2692920000002</v>
      </c>
      <c r="N16" s="1">
        <v>1754.0807279999997</v>
      </c>
    </row>
    <row r="17" spans="1:14">
      <c r="A17" s="2">
        <v>2009</v>
      </c>
      <c r="B17" s="1">
        <v>24561.494037999997</v>
      </c>
      <c r="C17" s="1">
        <v>1679.72288</v>
      </c>
      <c r="D17" s="1">
        <v>1689.8520699999999</v>
      </c>
      <c r="E17" s="1">
        <v>2024.4657880000002</v>
      </c>
      <c r="F17" s="1">
        <v>2190.414295</v>
      </c>
      <c r="G17" s="1">
        <v>2233.090784</v>
      </c>
      <c r="H17" s="1">
        <v>2459.5586039999998</v>
      </c>
      <c r="I17" s="1">
        <v>2350.3938620000004</v>
      </c>
      <c r="J17" s="1">
        <v>2179.748834</v>
      </c>
      <c r="K17" s="1">
        <v>2155.894816</v>
      </c>
      <c r="L17" s="1">
        <v>2254.9431399999999</v>
      </c>
      <c r="M17" s="1">
        <v>1807.7097179999998</v>
      </c>
      <c r="N17" s="1">
        <v>1535.6992470000002</v>
      </c>
    </row>
    <row r="18" spans="1:14">
      <c r="A18" s="2">
        <v>2008</v>
      </c>
      <c r="B18" s="1">
        <v>29263.799548999999</v>
      </c>
      <c r="C18" s="1">
        <v>1978.5119320000003</v>
      </c>
      <c r="D18" s="1">
        <v>2123.9548079999995</v>
      </c>
      <c r="E18" s="1">
        <v>2452.470026</v>
      </c>
      <c r="F18" s="1">
        <v>2689.6740220000002</v>
      </c>
      <c r="G18" s="1">
        <v>2737.2784659999998</v>
      </c>
      <c r="H18" s="1">
        <v>2874.9175829999999</v>
      </c>
      <c r="I18" s="1">
        <v>2738.2330550000001</v>
      </c>
      <c r="J18" s="1">
        <v>2638.9076130000003</v>
      </c>
      <c r="K18" s="1">
        <v>2630.5197749999998</v>
      </c>
      <c r="L18" s="1">
        <v>2618.240644</v>
      </c>
      <c r="M18" s="1">
        <v>2047.7587980000003</v>
      </c>
      <c r="N18" s="1">
        <v>1733.3328270000002</v>
      </c>
    </row>
    <row r="19" spans="1:14">
      <c r="A19" s="2">
        <v>2007</v>
      </c>
      <c r="B19" s="1">
        <v>28750.746264000001</v>
      </c>
      <c r="C19" s="1">
        <v>1922.6387959999995</v>
      </c>
      <c r="D19" s="1">
        <v>1889.735138</v>
      </c>
      <c r="E19" s="1">
        <v>2468.0478090000001</v>
      </c>
      <c r="F19" s="1">
        <v>2294.1712480000001</v>
      </c>
      <c r="G19" s="1">
        <v>2453.0624659999999</v>
      </c>
      <c r="H19" s="1">
        <v>2773.1618330000001</v>
      </c>
      <c r="I19" s="1">
        <v>2723.4636369999998</v>
      </c>
      <c r="J19" s="1">
        <v>2652.0326209999998</v>
      </c>
      <c r="K19" s="1">
        <v>2692.5942580000001</v>
      </c>
      <c r="L19" s="1">
        <v>2705.0396650000002</v>
      </c>
      <c r="M19" s="1">
        <v>2271.6748200000002</v>
      </c>
      <c r="N19" s="1">
        <v>1905.123973</v>
      </c>
    </row>
    <row r="20" spans="1:14">
      <c r="A20" s="2">
        <v>2006</v>
      </c>
      <c r="B20" s="1">
        <v>28937.193605</v>
      </c>
      <c r="C20" s="1">
        <v>1911.0572139999999</v>
      </c>
      <c r="D20" s="1">
        <v>1973.257096</v>
      </c>
      <c r="E20" s="1">
        <v>2435.9637630000002</v>
      </c>
      <c r="F20" s="1">
        <v>2438.4603769999999</v>
      </c>
      <c r="G20" s="1">
        <v>2617.4298590000003</v>
      </c>
      <c r="H20" s="1">
        <v>2756.3569910000001</v>
      </c>
      <c r="I20" s="1">
        <v>2663.9193580000001</v>
      </c>
      <c r="J20" s="1">
        <v>2592.3771750000001</v>
      </c>
      <c r="K20" s="1">
        <v>2692.8196749999993</v>
      </c>
      <c r="L20" s="1">
        <v>2693.3425600000005</v>
      </c>
      <c r="M20" s="1">
        <v>2280.3909599999997</v>
      </c>
      <c r="N20" s="1">
        <v>1881.8185770000002</v>
      </c>
    </row>
    <row r="21" spans="1:14">
      <c r="A21" s="2">
        <v>2005</v>
      </c>
      <c r="B21" s="1">
        <v>28671.1873982</v>
      </c>
      <c r="C21" s="1">
        <v>1934.1482189999999</v>
      </c>
      <c r="D21" s="1">
        <v>1901.4430100000002</v>
      </c>
      <c r="E21" s="1">
        <v>2363.3945590000003</v>
      </c>
      <c r="F21" s="1">
        <v>2421.6498780000002</v>
      </c>
      <c r="G21" s="1">
        <v>2539.1193960000001</v>
      </c>
      <c r="H21" s="1">
        <v>2711.0252420000002</v>
      </c>
      <c r="I21" s="1">
        <v>2598.7587130000002</v>
      </c>
      <c r="J21" s="1">
        <v>2554.9904550000001</v>
      </c>
      <c r="K21" s="1">
        <v>2643.4631019999997</v>
      </c>
      <c r="L21" s="1">
        <v>2688.978619</v>
      </c>
      <c r="M21" s="1">
        <v>2294.9928252000004</v>
      </c>
      <c r="N21" s="1">
        <v>2019.2233799999999</v>
      </c>
    </row>
    <row r="22" spans="1:14">
      <c r="A22" s="2">
        <v>2004</v>
      </c>
      <c r="B22" s="1">
        <v>28279.268407000003</v>
      </c>
      <c r="C22" s="1">
        <v>1827.8548059999998</v>
      </c>
      <c r="D22" s="1">
        <v>1960.9021519999999</v>
      </c>
      <c r="E22" s="1">
        <v>2359.7584390000002</v>
      </c>
      <c r="F22" s="1">
        <v>2475.7190229999997</v>
      </c>
      <c r="G22" s="1">
        <v>2567.6908100000001</v>
      </c>
      <c r="H22" s="1">
        <v>2729.3884709999998</v>
      </c>
      <c r="I22" s="1">
        <v>2607.770125</v>
      </c>
      <c r="J22" s="1">
        <v>2539.8382119999997</v>
      </c>
      <c r="K22" s="1">
        <v>2556.4527830000002</v>
      </c>
      <c r="L22" s="1">
        <v>2607.7776229999999</v>
      </c>
      <c r="M22" s="1">
        <v>2120.445772</v>
      </c>
      <c r="N22" s="1">
        <v>1925.6701909999999</v>
      </c>
    </row>
    <row r="28" spans="1:14">
      <c r="A28" t="s">
        <v>15</v>
      </c>
    </row>
  </sheetData>
  <pageMargins left="0.7" right="0.7" top="0.75" bottom="0.75" header="0.3" footer="0.3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0"/>
  <sheetViews>
    <sheetView workbookViewId="0">
      <selection activeCell="E3" sqref="E3"/>
    </sheetView>
  </sheetViews>
  <sheetFormatPr defaultRowHeight="12.75"/>
  <cols>
    <col min="1" max="1" width="34.42578125" customWidth="1"/>
    <col min="2" max="2" width="10.42578125" customWidth="1"/>
    <col min="3" max="3" width="13.42578125" bestFit="1" customWidth="1"/>
    <col min="4" max="4" width="9.28515625" bestFit="1" customWidth="1"/>
    <col min="5" max="5" width="12.7109375" bestFit="1" customWidth="1"/>
    <col min="6" max="10" width="9.28515625" bestFit="1" customWidth="1"/>
    <col min="11" max="14" width="9.42578125" bestFit="1" customWidth="1"/>
    <col min="15" max="15" width="12" bestFit="1" customWidth="1"/>
    <col min="16" max="16" width="12.42578125" bestFit="1" customWidth="1"/>
  </cols>
  <sheetData>
    <row r="1" spans="1:16" ht="18">
      <c r="A1" s="7" t="s">
        <v>16</v>
      </c>
    </row>
    <row r="2" spans="1:1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pans="1:16">
      <c r="A3" s="12">
        <v>2023</v>
      </c>
      <c r="B3" s="1">
        <f>SUM(C3:N3)</f>
        <v>8052.7994650000001</v>
      </c>
      <c r="C3" s="1">
        <v>2585.3186679999999</v>
      </c>
      <c r="D3" s="1">
        <v>2466.6431069999999</v>
      </c>
      <c r="E3" s="1">
        <v>3000.8376899999998</v>
      </c>
      <c r="F3" s="1"/>
      <c r="G3" s="22"/>
      <c r="H3" s="22"/>
      <c r="I3" s="22"/>
      <c r="J3" s="22"/>
      <c r="K3" s="22"/>
      <c r="L3" s="22"/>
      <c r="M3" s="22"/>
      <c r="N3" s="22"/>
    </row>
    <row r="4" spans="1:16">
      <c r="A4" s="12">
        <v>2022</v>
      </c>
      <c r="B4" s="1">
        <f>SUM(C4:N4)</f>
        <v>32402.715113000002</v>
      </c>
      <c r="C4" s="1">
        <v>2063.2351610000001</v>
      </c>
      <c r="D4" s="1">
        <v>1821.6577179999999</v>
      </c>
      <c r="E4" s="1">
        <v>2359.1196169999998</v>
      </c>
      <c r="F4" s="1">
        <v>2794.2865729999999</v>
      </c>
      <c r="G4" s="1">
        <v>3070.9041670000001</v>
      </c>
      <c r="H4" s="1">
        <v>3044.660973</v>
      </c>
      <c r="I4" s="1">
        <v>2250.676524</v>
      </c>
      <c r="J4" s="1">
        <v>3235.1716120000001</v>
      </c>
      <c r="K4" s="1">
        <v>3129.6422630000002</v>
      </c>
      <c r="L4" s="1">
        <v>3236.8023149999999</v>
      </c>
      <c r="M4" s="1">
        <v>2814.4405620000002</v>
      </c>
      <c r="N4" s="1">
        <v>2582.117628</v>
      </c>
    </row>
    <row r="5" spans="1:16">
      <c r="A5" s="12">
        <v>2021</v>
      </c>
      <c r="B5" s="1">
        <f>SUM(C5:N5)</f>
        <v>19319.901445</v>
      </c>
      <c r="C5" s="1">
        <v>800.93857600000001</v>
      </c>
      <c r="D5" s="1">
        <v>672.62479399999995</v>
      </c>
      <c r="E5" s="13">
        <v>864.58282000000008</v>
      </c>
      <c r="F5" s="13">
        <v>983.48100799999986</v>
      </c>
      <c r="G5" s="1">
        <v>1078.309015</v>
      </c>
      <c r="H5" s="1">
        <v>1364.263105</v>
      </c>
      <c r="I5" s="1">
        <v>2300.2483980000002</v>
      </c>
      <c r="J5" s="1">
        <v>2068.030992</v>
      </c>
      <c r="K5" s="1">
        <v>2136.7405299999996</v>
      </c>
      <c r="L5" s="1">
        <f>2369.04156</f>
        <v>2369.0415600000001</v>
      </c>
      <c r="M5" s="1">
        <v>2371.2379999999998</v>
      </c>
      <c r="N5" s="1">
        <f>2310.402647</f>
        <v>2310.4026469999999</v>
      </c>
    </row>
    <row r="6" spans="1:16">
      <c r="A6" s="12">
        <v>2020</v>
      </c>
      <c r="B6" s="1">
        <f>SUM(C6:N6)</f>
        <v>17035.389793999999</v>
      </c>
      <c r="C6" s="1">
        <v>3490.2656790000001</v>
      </c>
      <c r="D6" s="1">
        <v>3416.1565190000001</v>
      </c>
      <c r="E6" s="13">
        <v>2287.6880449999999</v>
      </c>
      <c r="F6" s="1">
        <v>202.630673</v>
      </c>
      <c r="G6" s="1">
        <v>175.72107399999999</v>
      </c>
      <c r="H6" s="1">
        <v>425.60953000000001</v>
      </c>
      <c r="I6" s="1">
        <v>1308.2974640000002</v>
      </c>
      <c r="J6" s="1">
        <v>1303.502113</v>
      </c>
      <c r="K6" s="1">
        <v>1254.3297689999999</v>
      </c>
      <c r="L6" s="1">
        <v>1224.102177</v>
      </c>
      <c r="M6" s="1">
        <v>1001.283681</v>
      </c>
      <c r="N6" s="1">
        <v>945.80307000000005</v>
      </c>
      <c r="P6" s="20"/>
    </row>
    <row r="7" spans="1:16">
      <c r="A7" s="12">
        <v>2019</v>
      </c>
      <c r="B7" s="1">
        <f>SUM(C7:N7)</f>
        <v>48505.072318999999</v>
      </c>
      <c r="C7" s="1">
        <v>3438.860999</v>
      </c>
      <c r="D7" s="1">
        <v>3403.0601290000004</v>
      </c>
      <c r="E7" s="13">
        <v>4155.3815690000001</v>
      </c>
      <c r="F7" s="1">
        <v>3661.5012349999997</v>
      </c>
      <c r="G7" s="1">
        <v>4046.9549730000003</v>
      </c>
      <c r="H7" s="1">
        <v>4291.5747270000002</v>
      </c>
      <c r="I7" s="1">
        <v>4940.3739939999996</v>
      </c>
      <c r="J7" s="1">
        <v>4507.947013</v>
      </c>
      <c r="K7" s="1">
        <v>4370.2951309999999</v>
      </c>
      <c r="L7" s="1">
        <v>4420.8809540000002</v>
      </c>
      <c r="M7" s="1">
        <v>3839.2471989999999</v>
      </c>
      <c r="N7" s="1">
        <v>3428.9943959999996</v>
      </c>
      <c r="O7" s="1"/>
    </row>
    <row r="8" spans="1:16">
      <c r="A8" s="12">
        <v>2018</v>
      </c>
      <c r="B8" s="1">
        <f t="shared" ref="B8:B13" si="0">SUM(C8:N8)</f>
        <v>48963.157733</v>
      </c>
      <c r="C8" s="1">
        <v>3438.9731590000001</v>
      </c>
      <c r="D8" s="1">
        <v>3404.2805550000007</v>
      </c>
      <c r="E8" s="1">
        <v>4111.8124400000006</v>
      </c>
      <c r="F8" s="1">
        <v>4300.6094800000001</v>
      </c>
      <c r="G8" s="1">
        <v>4331.7784540000002</v>
      </c>
      <c r="H8" s="1">
        <v>4254.7929770000001</v>
      </c>
      <c r="I8" s="1">
        <v>4831.341813</v>
      </c>
      <c r="J8" s="1">
        <v>4494.6735330000001</v>
      </c>
      <c r="K8" s="1">
        <v>4231.3745090000002</v>
      </c>
      <c r="L8" s="1">
        <v>4329.5443530000002</v>
      </c>
      <c r="M8" s="1">
        <v>3851.532764</v>
      </c>
      <c r="N8" s="1">
        <v>3382.4436959999998</v>
      </c>
    </row>
    <row r="9" spans="1:16">
      <c r="A9" s="12">
        <v>2017</v>
      </c>
      <c r="B9" s="1">
        <f t="shared" si="0"/>
        <v>48368.261232999997</v>
      </c>
      <c r="C9" s="1">
        <v>3429.066601</v>
      </c>
      <c r="D9" s="1">
        <v>3400.1935969999995</v>
      </c>
      <c r="E9" s="1">
        <v>4124.1457909999999</v>
      </c>
      <c r="F9" s="1">
        <v>4221.7361419999997</v>
      </c>
      <c r="G9" s="1">
        <v>4267.5178439999991</v>
      </c>
      <c r="H9" s="1">
        <v>4190.9659599999995</v>
      </c>
      <c r="I9" s="1">
        <v>4690.7505509999992</v>
      </c>
      <c r="J9" s="1">
        <v>4264.7959090000004</v>
      </c>
      <c r="K9" s="1">
        <v>4130.2292539999999</v>
      </c>
      <c r="L9" s="1">
        <v>4355.0513700000001</v>
      </c>
      <c r="M9" s="1">
        <v>3846.3300230000004</v>
      </c>
      <c r="N9" s="1">
        <v>3447.4781909999997</v>
      </c>
    </row>
    <row r="10" spans="1:16">
      <c r="A10" s="12">
        <v>2016</v>
      </c>
      <c r="B10" s="1">
        <f t="shared" si="0"/>
        <v>45690.869945999999</v>
      </c>
      <c r="C10" s="1">
        <v>3082.0247669999999</v>
      </c>
      <c r="D10" s="1">
        <v>3238.1812500000001</v>
      </c>
      <c r="E10" s="1">
        <v>3675.0309259999999</v>
      </c>
      <c r="F10" s="1">
        <v>3961.3772949999998</v>
      </c>
      <c r="G10" s="1">
        <v>3981.85239</v>
      </c>
      <c r="H10" s="1">
        <v>3911.805539</v>
      </c>
      <c r="I10" s="1">
        <v>4312.1608779999997</v>
      </c>
      <c r="J10" s="1">
        <v>4007.1805040000004</v>
      </c>
      <c r="K10" s="1">
        <v>4022.9467849999996</v>
      </c>
      <c r="L10" s="1">
        <v>4270.0643600000003</v>
      </c>
      <c r="M10" s="1">
        <v>3813.6432890000001</v>
      </c>
      <c r="N10" s="1">
        <v>3414.6019630000001</v>
      </c>
    </row>
    <row r="11" spans="1:16">
      <c r="A11" s="2">
        <v>2015</v>
      </c>
      <c r="B11" s="1">
        <f t="shared" si="0"/>
        <v>41528.653554999997</v>
      </c>
      <c r="C11" s="1">
        <v>2685.3910979999996</v>
      </c>
      <c r="D11" s="1">
        <v>2747.9412349999998</v>
      </c>
      <c r="E11" s="1">
        <v>3439.4886500000002</v>
      </c>
      <c r="F11" s="1">
        <v>3630.5038500000005</v>
      </c>
      <c r="G11" s="1">
        <v>3636.4577300000001</v>
      </c>
      <c r="H11" s="1">
        <v>3691.2968150000002</v>
      </c>
      <c r="I11" s="1">
        <v>3963.5105980000003</v>
      </c>
      <c r="J11" s="1">
        <v>3610.575609</v>
      </c>
      <c r="K11" s="1">
        <v>3761.0274359999999</v>
      </c>
      <c r="L11" s="1">
        <v>3869.3485870000004</v>
      </c>
      <c r="M11" s="1">
        <v>3454.5057409999999</v>
      </c>
      <c r="N11" s="1">
        <v>3038.6062059999999</v>
      </c>
    </row>
    <row r="12" spans="1:16">
      <c r="A12" s="2">
        <v>2014</v>
      </c>
      <c r="B12" s="1">
        <f t="shared" si="0"/>
        <v>40978.703492000001</v>
      </c>
      <c r="C12" s="1">
        <v>2745.9008249999997</v>
      </c>
      <c r="D12" s="1">
        <v>2788.7273610000007</v>
      </c>
      <c r="E12" s="1">
        <v>3422.5350179999996</v>
      </c>
      <c r="F12" s="1">
        <v>3534.8724689999999</v>
      </c>
      <c r="G12" s="1">
        <v>3737.2476880000004</v>
      </c>
      <c r="H12" s="1">
        <v>3699.0307929999999</v>
      </c>
      <c r="I12" s="1">
        <v>3981.9782469999996</v>
      </c>
      <c r="J12" s="1">
        <v>3620.1883579999994</v>
      </c>
      <c r="K12" s="1">
        <v>3766.573386</v>
      </c>
      <c r="L12" s="1">
        <v>3840.160367</v>
      </c>
      <c r="M12" s="1">
        <v>3145.4652329999999</v>
      </c>
      <c r="N12" s="1">
        <v>2696.0237470000002</v>
      </c>
    </row>
    <row r="13" spans="1:16">
      <c r="A13" s="2">
        <v>2013</v>
      </c>
      <c r="B13" s="1">
        <f t="shared" si="0"/>
        <v>39405.973516999991</v>
      </c>
      <c r="C13" s="1">
        <v>2664.7308519999997</v>
      </c>
      <c r="D13" s="1">
        <v>2706.1534270000002</v>
      </c>
      <c r="E13" s="1">
        <v>3157.3575959999998</v>
      </c>
      <c r="F13" s="1">
        <v>3491.6261919999997</v>
      </c>
      <c r="G13" s="1">
        <v>3575.5121589999999</v>
      </c>
      <c r="H13" s="1">
        <v>3493.9989839999998</v>
      </c>
      <c r="I13" s="1">
        <v>3661.8974560000001</v>
      </c>
      <c r="J13" s="1">
        <v>3530.0015560000002</v>
      </c>
      <c r="K13" s="1">
        <v>3624.3707100000001</v>
      </c>
      <c r="L13" s="1">
        <v>3666.2986770000002</v>
      </c>
      <c r="M13" s="1">
        <v>3190.8656209999999</v>
      </c>
      <c r="N13" s="1">
        <v>2643.1602870000002</v>
      </c>
    </row>
    <row r="14" spans="1:16">
      <c r="A14" s="2">
        <v>2012</v>
      </c>
      <c r="B14" s="1">
        <v>37250.324312999997</v>
      </c>
      <c r="C14" s="1">
        <v>2553.3397410000002</v>
      </c>
      <c r="D14" s="1">
        <v>2665.7106680000002</v>
      </c>
      <c r="E14" s="1">
        <v>3141.9515999999999</v>
      </c>
      <c r="F14" s="1">
        <v>3172.8335400000001</v>
      </c>
      <c r="G14" s="1">
        <v>3398.9545399999997</v>
      </c>
      <c r="H14" s="1">
        <v>3373.5685089999997</v>
      </c>
      <c r="I14" s="1">
        <v>3174.7877060000001</v>
      </c>
      <c r="J14" s="1">
        <v>3154.6047200000007</v>
      </c>
      <c r="K14" s="1">
        <v>3458.6334699999998</v>
      </c>
      <c r="L14" s="1">
        <v>3526.1049189999999</v>
      </c>
      <c r="M14" s="1">
        <v>3111.1054709999999</v>
      </c>
      <c r="N14" s="1">
        <v>2518.729429</v>
      </c>
    </row>
    <row r="15" spans="1:16">
      <c r="A15" s="2">
        <v>2011</v>
      </c>
      <c r="B15" s="1">
        <v>35648.670707999998</v>
      </c>
      <c r="C15" s="1">
        <v>2590.83088</v>
      </c>
      <c r="D15" s="1">
        <v>2566.1859029999996</v>
      </c>
      <c r="E15" s="1">
        <v>3049.2852489999996</v>
      </c>
      <c r="F15" s="1">
        <v>2985.6225890000001</v>
      </c>
      <c r="G15" s="1">
        <v>3350.1306919999997</v>
      </c>
      <c r="H15" s="1">
        <v>3169.366661</v>
      </c>
      <c r="I15" s="1">
        <v>2965.2118840000003</v>
      </c>
      <c r="J15" s="1">
        <v>3019.059276</v>
      </c>
      <c r="K15" s="1">
        <v>3273.1637630000005</v>
      </c>
      <c r="L15" s="1">
        <v>3304.836577</v>
      </c>
      <c r="M15" s="1">
        <v>2925.3864640000002</v>
      </c>
      <c r="N15" s="1">
        <v>2449.5907700000002</v>
      </c>
    </row>
    <row r="16" spans="1:16">
      <c r="A16" s="2">
        <v>2010</v>
      </c>
      <c r="B16" s="1">
        <v>33502.639754999997</v>
      </c>
      <c r="C16" s="1">
        <v>2403.7972859999995</v>
      </c>
      <c r="D16" s="1">
        <v>2432.2696300000002</v>
      </c>
      <c r="E16" s="1">
        <v>2846.4172820000003</v>
      </c>
      <c r="F16" s="1">
        <v>2367.106988</v>
      </c>
      <c r="G16" s="1">
        <v>3060.78316</v>
      </c>
      <c r="H16" s="1">
        <v>3077.1064429999997</v>
      </c>
      <c r="I16" s="1">
        <v>2783.5387720000003</v>
      </c>
      <c r="J16" s="1">
        <v>2960.8197559999999</v>
      </c>
      <c r="K16" s="1">
        <v>3127.8981610000005</v>
      </c>
      <c r="L16" s="1">
        <v>3206.111578</v>
      </c>
      <c r="M16" s="1">
        <v>2853.1926089999997</v>
      </c>
      <c r="N16" s="1">
        <v>2383.5980900000004</v>
      </c>
    </row>
    <row r="17" spans="1:14">
      <c r="A17" s="2">
        <v>2009</v>
      </c>
      <c r="B17" s="1">
        <v>34468.76813299999</v>
      </c>
      <c r="C17" s="1">
        <v>2750.5548999999996</v>
      </c>
      <c r="D17" s="1">
        <v>2719.27783</v>
      </c>
      <c r="E17" s="1">
        <v>3125.9722470000002</v>
      </c>
      <c r="F17" s="1">
        <v>3007.8268659999999</v>
      </c>
      <c r="G17" s="1">
        <v>3113.3792910000002</v>
      </c>
      <c r="H17" s="1">
        <v>3194.3618849999998</v>
      </c>
      <c r="I17" s="1">
        <v>2786.5574869999996</v>
      </c>
      <c r="J17" s="1">
        <v>2846.4549670000001</v>
      </c>
      <c r="K17" s="1">
        <v>3038.7909880000002</v>
      </c>
      <c r="L17" s="1">
        <v>3017.7860859999996</v>
      </c>
      <c r="M17" s="1">
        <v>2677.953129</v>
      </c>
      <c r="N17" s="1">
        <v>2189.852457</v>
      </c>
    </row>
    <row r="18" spans="1:14">
      <c r="A18" s="2">
        <v>2008</v>
      </c>
      <c r="B18" s="1">
        <v>40900.246000999992</v>
      </c>
      <c r="C18" s="1">
        <v>3067.3398710000001</v>
      </c>
      <c r="D18" s="1">
        <v>3114.5856749999998</v>
      </c>
      <c r="E18" s="1">
        <v>3270.7231449999999</v>
      </c>
      <c r="F18" s="1">
        <v>3798.0536619999998</v>
      </c>
      <c r="G18" s="1">
        <v>3750.2827580000003</v>
      </c>
      <c r="H18" s="1">
        <v>3729.3530589999996</v>
      </c>
      <c r="I18" s="1">
        <v>3390.1942140000001</v>
      </c>
      <c r="J18" s="1">
        <v>3594.8080380000001</v>
      </c>
      <c r="K18" s="1">
        <v>3711.9237240000002</v>
      </c>
      <c r="L18" s="1">
        <v>3727.0981939999997</v>
      </c>
      <c r="M18" s="1">
        <v>3109.8395439999995</v>
      </c>
      <c r="N18" s="1">
        <v>2636.0441169999999</v>
      </c>
    </row>
    <row r="19" spans="1:14">
      <c r="A19" s="2">
        <v>2007</v>
      </c>
      <c r="B19" s="1">
        <v>39012.501618999995</v>
      </c>
      <c r="C19" s="1">
        <v>2931.1895960000002</v>
      </c>
      <c r="D19" s="1">
        <v>2801.7621709999999</v>
      </c>
      <c r="E19" s="1">
        <v>3329.036607</v>
      </c>
      <c r="F19" s="1">
        <v>3141.5745820000002</v>
      </c>
      <c r="G19" s="1">
        <v>3399.2639810000001</v>
      </c>
      <c r="H19" s="1">
        <v>3480.8146329999995</v>
      </c>
      <c r="I19" s="1">
        <v>3272.0407010000004</v>
      </c>
      <c r="J19" s="1">
        <v>3437.7822329999995</v>
      </c>
      <c r="K19" s="1">
        <v>3480.7291669999995</v>
      </c>
      <c r="L19" s="1">
        <v>3647.0576660000002</v>
      </c>
      <c r="M19" s="1">
        <v>3330.8763039999999</v>
      </c>
      <c r="N19" s="1">
        <v>2760.3739779999996</v>
      </c>
    </row>
    <row r="20" spans="1:14">
      <c r="A20" s="2">
        <v>2006</v>
      </c>
      <c r="B20" s="1">
        <v>39120.989715999996</v>
      </c>
      <c r="C20" s="1">
        <v>2908.4462530000001</v>
      </c>
      <c r="D20" s="1">
        <v>2882.8257759999997</v>
      </c>
      <c r="E20" s="1">
        <v>3347.4779260000005</v>
      </c>
      <c r="F20" s="1">
        <v>3226.8803470000007</v>
      </c>
      <c r="G20" s="1">
        <v>3534.0044719999996</v>
      </c>
      <c r="H20" s="1">
        <v>3469.9866089999996</v>
      </c>
      <c r="I20" s="1">
        <v>3211.3832940000002</v>
      </c>
      <c r="J20" s="1">
        <v>3395.2979570000002</v>
      </c>
      <c r="K20" s="1">
        <v>3552.5929770000002</v>
      </c>
      <c r="L20" s="1">
        <v>3639.1686820000004</v>
      </c>
      <c r="M20" s="1">
        <v>3265.2201920000007</v>
      </c>
      <c r="N20" s="1">
        <v>2687.7052309999999</v>
      </c>
    </row>
    <row r="21" spans="1:14">
      <c r="A21" s="2">
        <v>2005</v>
      </c>
      <c r="B21" s="1">
        <v>39930.710889000002</v>
      </c>
      <c r="C21" s="1">
        <v>3266.5267930000005</v>
      </c>
      <c r="D21" s="1">
        <v>3111.57611</v>
      </c>
      <c r="E21" s="1">
        <v>3388.4764610000002</v>
      </c>
      <c r="F21" s="1">
        <v>3471.2589279999997</v>
      </c>
      <c r="G21" s="1">
        <v>3559.1437250000008</v>
      </c>
      <c r="H21" s="1">
        <v>3468.2266350000004</v>
      </c>
      <c r="I21" s="1">
        <v>3198.5935610000001</v>
      </c>
      <c r="J21" s="1">
        <v>3341.4204009999999</v>
      </c>
      <c r="K21" s="1">
        <v>3454.4394950000001</v>
      </c>
      <c r="L21" s="1">
        <v>3544.807534</v>
      </c>
      <c r="M21" s="1">
        <v>3244.9505899999999</v>
      </c>
      <c r="N21" s="1">
        <v>2881.2906560000001</v>
      </c>
    </row>
    <row r="22" spans="1:14">
      <c r="A22" s="2">
        <v>2004</v>
      </c>
      <c r="B22" s="1">
        <v>42021.284569000003</v>
      </c>
      <c r="C22" s="1">
        <v>3097.5071629999998</v>
      </c>
      <c r="D22" s="1">
        <v>3162.6539320000002</v>
      </c>
      <c r="E22" s="1">
        <v>3572.193855</v>
      </c>
      <c r="F22" s="1">
        <v>3589.8912479999999</v>
      </c>
      <c r="G22" s="1">
        <v>3718.9416190000002</v>
      </c>
      <c r="H22" s="1">
        <v>3694.0406739999999</v>
      </c>
      <c r="I22" s="1">
        <v>3380.9304979999993</v>
      </c>
      <c r="J22" s="1">
        <v>3679.5187989999999</v>
      </c>
      <c r="K22" s="1">
        <v>3751.6834410000001</v>
      </c>
      <c r="L22" s="1">
        <v>3820.6829620000003</v>
      </c>
      <c r="M22" s="1">
        <v>3452.5675529999999</v>
      </c>
      <c r="N22" s="1">
        <v>3100.6728250000006</v>
      </c>
    </row>
    <row r="28" spans="1:14">
      <c r="A28" t="s">
        <v>15</v>
      </c>
    </row>
    <row r="29" spans="1:14">
      <c r="F29" s="1"/>
    </row>
    <row r="30" spans="1:14">
      <c r="I30" s="1"/>
    </row>
  </sheetData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7"/>
  <sheetViews>
    <sheetView workbookViewId="0">
      <selection activeCell="E3" sqref="E3"/>
    </sheetView>
  </sheetViews>
  <sheetFormatPr defaultRowHeight="12.75"/>
  <cols>
    <col min="1" max="1" width="34.42578125" customWidth="1"/>
    <col min="2" max="2" width="10.42578125" customWidth="1"/>
    <col min="3" max="3" width="13.42578125" bestFit="1" customWidth="1"/>
    <col min="4" max="10" width="9.28515625" bestFit="1" customWidth="1"/>
    <col min="11" max="14" width="9.42578125" bestFit="1" customWidth="1"/>
  </cols>
  <sheetData>
    <row r="1" spans="1:14" ht="18">
      <c r="A1" s="7" t="s">
        <v>17</v>
      </c>
    </row>
    <row r="2" spans="1:14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pans="1:14">
      <c r="A3" s="12">
        <v>2023</v>
      </c>
      <c r="B3" s="8">
        <f>'Distribution of RPK'!B3/'Distribution of ASK'!B3</f>
        <v>0.70663988948593537</v>
      </c>
      <c r="C3" s="8">
        <f>'Distribution of RPK'!C3/'Distribution of ASK'!C3</f>
        <v>0.66490836169524004</v>
      </c>
      <c r="D3" s="8">
        <f>'Distribution of RPK'!D3/'Distribution of ASK'!D3</f>
        <v>0.69725722384369249</v>
      </c>
      <c r="E3" s="8">
        <f>'Distribution of RPK'!E3/'Distribution of ASK'!E3</f>
        <v>0.75030535856806035</v>
      </c>
      <c r="F3" s="8"/>
      <c r="G3" s="8"/>
      <c r="H3" s="8"/>
      <c r="I3" s="8"/>
      <c r="J3" s="8"/>
      <c r="K3" s="8"/>
      <c r="L3" s="8"/>
      <c r="M3" s="8"/>
      <c r="N3" s="8"/>
    </row>
    <row r="4" spans="1:14">
      <c r="A4" s="12">
        <v>2022</v>
      </c>
      <c r="B4" s="8">
        <f>'Distribution of RPK'!B4/'Distribution of ASK'!B4</f>
        <v>0.7116361458471957</v>
      </c>
      <c r="C4" s="8">
        <f>'Distribution of RPK'!C4/'Distribution of ASK'!C4</f>
        <v>0.47603309722773768</v>
      </c>
      <c r="D4" s="8">
        <f>'Distribution of RPK'!D4/'Distribution of ASK'!D4</f>
        <v>0.56331502612171847</v>
      </c>
      <c r="E4" s="8">
        <f>'Distribution of RPK'!E4/'Distribution of ASK'!E4</f>
        <v>0.67713276405687239</v>
      </c>
      <c r="F4" s="8">
        <f>'Distribution of RPK'!F4/'Distribution of ASK'!F4</f>
        <v>0.70872271338792281</v>
      </c>
      <c r="G4" s="8">
        <f>'Distribution of RPK'!G4/'Distribution of ASK'!G4</f>
        <v>0.7041917706968287</v>
      </c>
      <c r="H4" s="8">
        <f>'Distribution of RPK'!H4/'Distribution of ASK'!H4</f>
        <v>0.7943574359994926</v>
      </c>
      <c r="I4" s="8">
        <f>'Distribution of RPK'!I4/'Distribution of ASK'!I4</f>
        <v>0.83114319274785309</v>
      </c>
      <c r="J4" s="8">
        <f>'Distribution of RPK'!J4/'Distribution of ASK'!J4</f>
        <v>0.78028613154138915</v>
      </c>
      <c r="K4" s="8">
        <f>'Distribution of RPK'!K4/'Distribution of ASK'!K4</f>
        <v>0.76707166195371634</v>
      </c>
      <c r="L4" s="8">
        <f>'Distribution of RPK'!L4/'Distribution of ASK'!L4</f>
        <v>0.73068104716799787</v>
      </c>
      <c r="M4" s="8">
        <f>'Distribution of RPK'!M4/'Distribution of ASK'!M4</f>
        <v>0.67662315797735439</v>
      </c>
      <c r="N4" s="8">
        <f>'Distribution of RPK'!N4/'Distribution of ASK'!N4</f>
        <v>0.70744343371176577</v>
      </c>
    </row>
    <row r="5" spans="1:14">
      <c r="A5" s="12">
        <v>2021</v>
      </c>
      <c r="B5" s="8">
        <f>'Distribution of RPK'!B5/'Distribution of ASK'!B5</f>
        <v>0.51308905954928907</v>
      </c>
      <c r="C5" s="8">
        <v>0.29920604673185325</v>
      </c>
      <c r="D5" s="8">
        <v>0.25782096429826223</v>
      </c>
      <c r="E5" s="8">
        <v>0.30750506122710136</v>
      </c>
      <c r="F5" s="8">
        <v>0.30444041680975714</v>
      </c>
      <c r="G5" s="8">
        <v>0.36092357068905706</v>
      </c>
      <c r="H5" s="8">
        <v>0.47898327573697741</v>
      </c>
      <c r="I5" s="16">
        <f>'Distribution of RPK'!I5/'Distribution of ASK'!I5</f>
        <v>0.59562386096703623</v>
      </c>
      <c r="J5" s="8">
        <f>'Distribution of RPK'!J5/'Distribution of ASK'!J5</f>
        <v>0.59915121861964826</v>
      </c>
      <c r="K5" s="8">
        <f>'Distribution of RPK'!K5/'Distribution of ASK'!K5</f>
        <v>0.52765048594833386</v>
      </c>
      <c r="L5" s="8">
        <f>'Distribution of RPK'!L5/'Distribution of ASK'!L5</f>
        <v>0.60177353368169695</v>
      </c>
      <c r="M5" s="8">
        <f>'Distribution of RPK'!M5/'Distribution of ASK'!M5</f>
        <v>0.60262926074902656</v>
      </c>
      <c r="N5" s="21">
        <f>'Distribution of RPK'!N5/'Distribution of ASK'!N5</f>
        <v>0.56295126768870962</v>
      </c>
    </row>
    <row r="6" spans="1:14">
      <c r="A6" s="12">
        <v>2020</v>
      </c>
      <c r="B6" s="8">
        <f>'Distribution of RPK'!B6/'Distribution of ASK'!B6</f>
        <v>0.51366562519643633</v>
      </c>
      <c r="C6" s="8">
        <v>0.65663053525960546</v>
      </c>
      <c r="D6" s="8">
        <v>0.65330286349212796</v>
      </c>
      <c r="E6" s="14">
        <v>0.48637894945156307</v>
      </c>
      <c r="F6" s="8">
        <v>0.26589735503666806</v>
      </c>
      <c r="G6" s="8">
        <v>0.55692087905176357</v>
      </c>
      <c r="H6" s="8">
        <v>0.52356058615510792</v>
      </c>
      <c r="I6" s="8">
        <v>0.50565112843480964</v>
      </c>
      <c r="J6" s="8">
        <v>0.46664434674376321</v>
      </c>
      <c r="K6" s="8">
        <v>0.35754118181978672</v>
      </c>
      <c r="L6" s="8">
        <v>0.37316305173109748</v>
      </c>
      <c r="M6" s="8">
        <v>0.25139706835989073</v>
      </c>
      <c r="N6" s="8">
        <v>0.33076536640973259</v>
      </c>
    </row>
    <row r="7" spans="1:14">
      <c r="A7" s="12">
        <v>2019</v>
      </c>
      <c r="B7" s="8">
        <f>'Distribution of RPK'!B7/'Distribution of ASK'!B7</f>
        <v>0.74031487473803892</v>
      </c>
      <c r="C7" s="8">
        <f>'Distribution of RPK'!C7/'Distribution of ASK'!C7</f>
        <v>0.64863071105480297</v>
      </c>
      <c r="D7" s="8">
        <f>'Distribution of RPK'!D7/'Distribution of ASK'!D7</f>
        <v>0.66072649050157273</v>
      </c>
      <c r="E7" s="14">
        <v>0.70352417231891506</v>
      </c>
      <c r="F7" s="8">
        <v>0.74413736719660017</v>
      </c>
      <c r="G7" s="8">
        <v>0.7132599775035845</v>
      </c>
      <c r="H7" s="8">
        <v>0.8150346144491124</v>
      </c>
      <c r="I7" s="8">
        <v>0.83213999972326802</v>
      </c>
      <c r="J7" s="8">
        <v>0.77916731582488097</v>
      </c>
      <c r="K7" s="8">
        <v>0.77268509512018135</v>
      </c>
      <c r="L7" s="8">
        <v>0.7518647601203875</v>
      </c>
      <c r="M7" s="8">
        <v>0.69467084372547583</v>
      </c>
      <c r="N7" s="8">
        <v>0.70174862047222797</v>
      </c>
    </row>
    <row r="8" spans="1:14">
      <c r="A8" s="12">
        <v>2018</v>
      </c>
      <c r="B8" s="8">
        <f>'Distribution of RPK'!B8/'Distribution of ASK'!B8</f>
        <v>0.74491610142655829</v>
      </c>
      <c r="C8" s="8">
        <f>'Distribution of RPK'!C8/'Distribution of ASK'!C8</f>
        <v>0.63925362785886164</v>
      </c>
      <c r="D8" s="8">
        <f>'Distribution of RPK'!D8/'Distribution of ASK'!D8</f>
        <v>0.66395869361595528</v>
      </c>
      <c r="E8" s="8">
        <f>'Distribution of RPK'!E8/'Distribution of ASK'!E8</f>
        <v>0.73142527580854333</v>
      </c>
      <c r="F8" s="8">
        <f>'Distribution of RPK'!F8/'Distribution of ASK'!F8</f>
        <v>0.72676707488446501</v>
      </c>
      <c r="G8" s="8">
        <f>'Distribution of RPK'!G8/'Distribution of ASK'!G8</f>
        <v>0.74052614857020105</v>
      </c>
      <c r="H8" s="8">
        <f>'Distribution of RPK'!H8/'Distribution of ASK'!H8</f>
        <v>0.81805030698676928</v>
      </c>
      <c r="I8" s="8">
        <f>'Distribution of RPK'!I8/'Distribution of ASK'!I8</f>
        <v>0.85551579560740121</v>
      </c>
      <c r="J8" s="8">
        <f>'Distribution of RPK'!J8/'Distribution of ASK'!J8</f>
        <v>0.78774614908165785</v>
      </c>
      <c r="K8" s="8">
        <f>'Distribution of RPK'!K8/'Distribution of ASK'!K8</f>
        <v>0.77974291568432741</v>
      </c>
      <c r="L8" s="8">
        <f>'Distribution of RPK'!L8/'Distribution of ASK'!L8</f>
        <v>0.74627572916793716</v>
      </c>
      <c r="M8" s="8">
        <f>'Distribution of RPK'!M8/'Distribution of ASK'!M8</f>
        <v>0.69024165180384789</v>
      </c>
      <c r="N8" s="8">
        <f>'Distribution of RPK'!N8/'Distribution of ASK'!N8</f>
        <v>0.68898545029912606</v>
      </c>
    </row>
    <row r="9" spans="1:14">
      <c r="A9" s="12">
        <v>2017</v>
      </c>
      <c r="B9" s="8">
        <f>'Distribution of RPK'!B9/'Distribution of ASK'!B9</f>
        <v>0.74626248427911923</v>
      </c>
      <c r="C9" s="8">
        <f>'Distribution of RPK'!C9/'Distribution of ASK'!C9</f>
        <v>0.68987924682189616</v>
      </c>
      <c r="D9" s="8">
        <f>'Distribution of RPK'!D9/'Distribution of ASK'!D9</f>
        <v>0.67898888317328954</v>
      </c>
      <c r="E9" s="8">
        <f>'Distribution of RPK'!E9/'Distribution of ASK'!E9</f>
        <v>0.69760576124114038</v>
      </c>
      <c r="F9" s="8">
        <f>'Distribution of RPK'!F9/'Distribution of ASK'!F9</f>
        <v>0.75680290987735532</v>
      </c>
      <c r="G9" s="8">
        <f>'Distribution of RPK'!G9/'Distribution of ASK'!G9</f>
        <v>0.73981043815408132</v>
      </c>
      <c r="H9" s="8">
        <f>'Distribution of RPK'!H9/'Distribution of ASK'!H9</f>
        <v>0.80765316404526466</v>
      </c>
      <c r="I9" s="8">
        <f>'Distribution of RPK'!I9/'Distribution of ASK'!I9</f>
        <v>0.86500787771266008</v>
      </c>
      <c r="J9" s="8">
        <f>'Distribution of RPK'!J9/'Distribution of ASK'!J9</f>
        <v>0.78042123609624758</v>
      </c>
      <c r="K9" s="8">
        <f>'Distribution of RPK'!K9/'Distribution of ASK'!K9</f>
        <v>0.76205607375226836</v>
      </c>
      <c r="L9" s="8">
        <f>'Distribution of RPK'!L9/'Distribution of ASK'!L9</f>
        <v>0.74907477635562314</v>
      </c>
      <c r="M9" s="8">
        <f>'Distribution of RPK'!M9/'Distribution of ASK'!M9</f>
        <v>0.68585306310830818</v>
      </c>
      <c r="N9" s="8">
        <f>'Distribution of RPK'!N9/'Distribution of ASK'!N9</f>
        <v>0.68844986755711723</v>
      </c>
    </row>
    <row r="10" spans="1:14">
      <c r="A10" s="12">
        <v>2016</v>
      </c>
      <c r="B10" s="8">
        <f>'Distribution of RPK'!B10/'Distribution of ASK'!B10</f>
        <v>0.75110079522581752</v>
      </c>
      <c r="C10" s="8">
        <f>'Distribution of RPK'!C10/'Distribution of ASK'!C10</f>
        <v>0.63714602005338128</v>
      </c>
      <c r="D10" s="8">
        <f>'Distribution of RPK'!D10/'Distribution of ASK'!D10</f>
        <v>0.63084157503536886</v>
      </c>
      <c r="E10" s="8">
        <f>'Distribution of RPK'!E10/'Distribution of ASK'!E10</f>
        <v>0.71389976188733706</v>
      </c>
      <c r="F10" s="8">
        <f>'Distribution of RPK'!F10/'Distribution of ASK'!F10</f>
        <v>0.69619956434874264</v>
      </c>
      <c r="G10" s="8">
        <f>'Distribution of RPK'!G10/'Distribution of ASK'!G10</f>
        <v>0.73445042346233236</v>
      </c>
      <c r="H10" s="8">
        <f>'Distribution of RPK'!H10/'Distribution of ASK'!H10</f>
        <v>0.81456293806837921</v>
      </c>
      <c r="I10" s="8">
        <f>'Distribution of RPK'!I10/'Distribution of ASK'!I10</f>
        <v>0.88178296626158492</v>
      </c>
      <c r="J10" s="8">
        <f>'Distribution of RPK'!J10/'Distribution of ASK'!J10</f>
        <v>0.81226811763306594</v>
      </c>
      <c r="K10" s="8">
        <f>'Distribution of RPK'!K10/'Distribution of ASK'!K10</f>
        <v>0.77632473132502544</v>
      </c>
      <c r="L10" s="8">
        <f>'Distribution of RPK'!L10/'Distribution of ASK'!L10</f>
        <v>0.78749183490058683</v>
      </c>
      <c r="M10" s="8">
        <f>'Distribution of RPK'!M10/'Distribution of ASK'!M10</f>
        <v>0.73696002615309109</v>
      </c>
      <c r="N10" s="8">
        <f>'Distribution of RPK'!N10/'Distribution of ASK'!N10</f>
        <v>0.72219843885798174</v>
      </c>
    </row>
    <row r="11" spans="1:14">
      <c r="A11" s="2">
        <v>2015</v>
      </c>
      <c r="B11" s="8">
        <f>'Distribution of RPK'!B11/'Distribution of ASK'!B11</f>
        <v>0.74457771338645085</v>
      </c>
      <c r="C11" s="8">
        <f>'Distribution of RPK'!C11/'Distribution of ASK'!C11</f>
        <v>0.65661267340657592</v>
      </c>
      <c r="D11" s="8">
        <f>'Distribution of RPK'!D11/'Distribution of ASK'!D11</f>
        <v>0.66674286249793124</v>
      </c>
      <c r="E11" s="8">
        <f>'Distribution of RPK'!E11/'Distribution of ASK'!E11</f>
        <v>0.73370709189576777</v>
      </c>
      <c r="F11" s="8">
        <f>'Distribution of RPK'!F11/'Distribution of ASK'!F11</f>
        <v>0.69571498319716685</v>
      </c>
      <c r="G11" s="8">
        <f>'Distribution of RPK'!G11/'Distribution of ASK'!G11</f>
        <v>0.7222519693636037</v>
      </c>
      <c r="H11" s="8">
        <f>'Distribution of RPK'!H11/'Distribution of ASK'!H11</f>
        <v>0.79985571899885266</v>
      </c>
      <c r="I11" s="8">
        <f>'Distribution of RPK'!I11/'Distribution of ASK'!I11</f>
        <v>0.8693633630596892</v>
      </c>
      <c r="J11" s="8">
        <f>'Distribution of RPK'!J11/'Distribution of ASK'!J11</f>
        <v>0.80503917207955633</v>
      </c>
      <c r="K11" s="8">
        <f>'Distribution of RPK'!K11/'Distribution of ASK'!K11</f>
        <v>0.77166892302351175</v>
      </c>
      <c r="L11" s="8">
        <f>'Distribution of RPK'!L11/'Distribution of ASK'!L11</f>
        <v>0.7693081008521705</v>
      </c>
      <c r="M11" s="8">
        <f>'Distribution of RPK'!M11/'Distribution of ASK'!M11</f>
        <v>0.6933481162218742</v>
      </c>
      <c r="N11" s="8">
        <f>'Distribution of RPK'!N11/'Distribution of ASK'!N11</f>
        <v>0.68156615619049388</v>
      </c>
    </row>
    <row r="12" spans="1:14">
      <c r="A12" s="2">
        <v>2014</v>
      </c>
      <c r="B12" s="8">
        <f>'Distribution of RPK'!B12/'Distribution of ASK'!B12</f>
        <v>0.75288088213974491</v>
      </c>
      <c r="C12" s="8">
        <v>0.63631130414187487</v>
      </c>
      <c r="D12" s="8">
        <v>0.64838672409755127</v>
      </c>
      <c r="E12" s="8">
        <v>0.69450262787639949</v>
      </c>
      <c r="F12" s="8">
        <v>0.78580146932027828</v>
      </c>
      <c r="G12" s="8">
        <v>0.75827325229186138</v>
      </c>
      <c r="H12" s="8">
        <v>0.8298984871413585</v>
      </c>
      <c r="I12" s="8">
        <v>0.86516478300590793</v>
      </c>
      <c r="J12" s="8">
        <v>0.81162964255905734</v>
      </c>
      <c r="K12" s="8">
        <v>0.76557511469657058</v>
      </c>
      <c r="L12" s="8">
        <f>'Distribution of RPK'!L12/'Distribution of ASK'!L12</f>
        <v>0.74630987748017652</v>
      </c>
      <c r="M12" s="8">
        <f>'Distribution of RPK'!M12/'Distribution of ASK'!M12</f>
        <v>0.69485412112326483</v>
      </c>
      <c r="N12" s="8">
        <f>'Distribution of RPK'!N12/'Distribution of ASK'!N12</f>
        <v>0.71209122958811977</v>
      </c>
    </row>
    <row r="13" spans="1:14">
      <c r="A13" s="2">
        <v>2013</v>
      </c>
      <c r="B13" s="8">
        <v>0.73283382664158336</v>
      </c>
      <c r="C13" s="8">
        <v>0.6506979182151188</v>
      </c>
      <c r="D13" s="8">
        <v>0.66884939299489332</v>
      </c>
      <c r="E13" s="8">
        <v>0.72893322407184191</v>
      </c>
      <c r="F13" s="8">
        <v>0.69975109924367296</v>
      </c>
      <c r="G13" s="8">
        <v>0.73550385764469173</v>
      </c>
      <c r="H13" s="8">
        <v>0.8014303266322873</v>
      </c>
      <c r="I13" s="8">
        <v>0.84578350055250706</v>
      </c>
      <c r="J13" s="8">
        <v>0.78442086018162638</v>
      </c>
      <c r="K13" s="8">
        <v>0.74546040987071094</v>
      </c>
      <c r="L13" s="8">
        <v>0.72336808881323988</v>
      </c>
      <c r="M13" s="8">
        <v>0.66075255852963422</v>
      </c>
      <c r="N13" s="8">
        <v>0.69267624706862896</v>
      </c>
    </row>
    <row r="14" spans="1:14">
      <c r="A14" s="2">
        <v>2012</v>
      </c>
      <c r="B14" s="8">
        <v>0.75059584142311087</v>
      </c>
      <c r="C14" s="8">
        <v>0.65590174159279657</v>
      </c>
      <c r="D14" s="8">
        <v>0.6726405883145905</v>
      </c>
      <c r="E14" s="8">
        <v>0.72900438027116654</v>
      </c>
      <c r="F14" s="8">
        <v>0.76149257455214625</v>
      </c>
      <c r="G14" s="8">
        <v>0.75868197225138523</v>
      </c>
      <c r="H14" s="8">
        <v>0.80896579889197684</v>
      </c>
      <c r="I14" s="8">
        <v>0.86756152916764506</v>
      </c>
      <c r="J14" s="8">
        <v>0.79535505418250929</v>
      </c>
      <c r="K14" s="8">
        <v>0.77140447466958673</v>
      </c>
      <c r="L14" s="8">
        <v>0.7462407774145986</v>
      </c>
      <c r="M14" s="8">
        <v>0.69060182305854079</v>
      </c>
      <c r="N14" s="8">
        <v>0.70134663202047343</v>
      </c>
    </row>
    <row r="15" spans="1:14">
      <c r="A15" s="2">
        <v>2011</v>
      </c>
      <c r="B15" s="3">
        <v>0.73953487758194925</v>
      </c>
      <c r="C15" s="3">
        <v>0.64416159421413099</v>
      </c>
      <c r="D15" s="3">
        <v>0.66865357766716726</v>
      </c>
      <c r="E15" s="3">
        <v>0.68546157126017049</v>
      </c>
      <c r="F15" s="3">
        <v>0.74852936276467874</v>
      </c>
      <c r="G15" s="3">
        <v>0.73862226178488444</v>
      </c>
      <c r="H15" s="3">
        <v>0.81132827439683841</v>
      </c>
      <c r="I15" s="3">
        <v>0.86164582530723455</v>
      </c>
      <c r="J15" s="3">
        <v>0.77591868355220728</v>
      </c>
      <c r="K15" s="3">
        <v>0.7513266640670675</v>
      </c>
      <c r="L15" s="3">
        <v>0.7557972846171388</v>
      </c>
      <c r="M15" s="3">
        <v>0.69175902873118644</v>
      </c>
      <c r="N15" s="3">
        <v>0.70607267474313662</v>
      </c>
    </row>
    <row r="16" spans="1:14">
      <c r="A16" s="2">
        <v>2010</v>
      </c>
      <c r="B16" s="3">
        <v>0.74682815876518704</v>
      </c>
      <c r="C16" s="3">
        <v>0.66122710565370046</v>
      </c>
      <c r="D16" s="3">
        <v>0.67253372275178225</v>
      </c>
      <c r="E16" s="3">
        <v>0.73583733707811283</v>
      </c>
      <c r="F16" s="3">
        <v>0.70091511216475699</v>
      </c>
      <c r="G16" s="3">
        <v>0.76012343095876145</v>
      </c>
      <c r="H16" s="3">
        <v>0.80228779463122402</v>
      </c>
      <c r="I16" s="3">
        <v>0.85397430239207739</v>
      </c>
      <c r="J16" s="3">
        <v>0.78732216619267914</v>
      </c>
      <c r="K16" s="3">
        <v>0.74757537894150117</v>
      </c>
      <c r="L16" s="3">
        <v>0.76000383695941343</v>
      </c>
      <c r="M16" s="3">
        <v>0.70421789460060957</v>
      </c>
      <c r="N16" s="3">
        <v>0.73589617954426179</v>
      </c>
    </row>
    <row r="17" spans="1:14">
      <c r="A17" s="2">
        <v>2009</v>
      </c>
      <c r="B17" s="3">
        <v>0.71257243494249256</v>
      </c>
      <c r="C17" s="3">
        <v>0.61068509485122446</v>
      </c>
      <c r="D17" s="3">
        <v>0.62143413643025947</v>
      </c>
      <c r="E17" s="3">
        <v>0.64762756289435475</v>
      </c>
      <c r="F17" s="3">
        <v>0.72823815750836507</v>
      </c>
      <c r="G17" s="3">
        <v>0.71725625928562775</v>
      </c>
      <c r="H17" s="3">
        <v>0.76996867998880469</v>
      </c>
      <c r="I17" s="3">
        <v>0.84347582024242684</v>
      </c>
      <c r="J17" s="3">
        <v>0.76577667985990661</v>
      </c>
      <c r="K17" s="3">
        <v>0.70945807872719668</v>
      </c>
      <c r="L17" s="3">
        <v>0.74721768731754967</v>
      </c>
      <c r="M17" s="3">
        <v>0.67503411408661729</v>
      </c>
      <c r="N17" s="3">
        <v>0.70127977896001248</v>
      </c>
    </row>
    <row r="18" spans="1:14">
      <c r="A18" s="2">
        <v>2008</v>
      </c>
      <c r="B18" s="3">
        <v>0.71549201802562534</v>
      </c>
      <c r="C18" s="3">
        <v>0.64502533635275794</v>
      </c>
      <c r="D18" s="3">
        <v>0.68193815474348751</v>
      </c>
      <c r="E18" s="3">
        <v>0.74982501339164864</v>
      </c>
      <c r="F18" s="3">
        <v>0.70817167458967833</v>
      </c>
      <c r="G18" s="3">
        <v>0.72988588931352238</v>
      </c>
      <c r="H18" s="3">
        <v>0.7708890892113307</v>
      </c>
      <c r="I18" s="3">
        <v>0.80769209141243614</v>
      </c>
      <c r="J18" s="3">
        <v>0.734088603648549</v>
      </c>
      <c r="K18" s="3">
        <v>0.70866751867555333</v>
      </c>
      <c r="L18" s="3">
        <v>0.7024877016159452</v>
      </c>
      <c r="M18" s="3">
        <v>0.65847731660331621</v>
      </c>
      <c r="N18" s="3">
        <v>0.65755076549047009</v>
      </c>
    </row>
    <row r="19" spans="1:14">
      <c r="A19" s="2">
        <v>2007</v>
      </c>
      <c r="B19" s="3">
        <v>0.73696238566761685</v>
      </c>
      <c r="C19" s="3">
        <v>0.65592440646749606</v>
      </c>
      <c r="D19" s="3">
        <v>0.67448092402700943</v>
      </c>
      <c r="E19" s="3">
        <v>0.74136998187716241</v>
      </c>
      <c r="F19" s="3">
        <v>0.73026158956871778</v>
      </c>
      <c r="G19" s="3">
        <v>0.72164517957747865</v>
      </c>
      <c r="H19" s="3">
        <v>0.79669908495239328</v>
      </c>
      <c r="I19" s="3">
        <v>0.8323440586077232</v>
      </c>
      <c r="J19" s="3">
        <v>0.77143706065572659</v>
      </c>
      <c r="K19" s="3">
        <v>0.7735718950867746</v>
      </c>
      <c r="L19" s="3">
        <v>0.7417046596816822</v>
      </c>
      <c r="M19" s="3">
        <v>0.68200515800360995</v>
      </c>
      <c r="N19" s="3">
        <v>0.69016879168681988</v>
      </c>
    </row>
    <row r="20" spans="1:14">
      <c r="A20" s="2">
        <v>2006</v>
      </c>
      <c r="B20" s="3">
        <v>0.73968459936904529</v>
      </c>
      <c r="C20" s="3">
        <v>0.65707152471144525</v>
      </c>
      <c r="D20" s="3">
        <v>0.68448711414601981</v>
      </c>
      <c r="E20" s="3">
        <v>0.72770121770774598</v>
      </c>
      <c r="F20" s="3">
        <v>0.75567114822432535</v>
      </c>
      <c r="G20" s="3">
        <v>0.74064135451382662</v>
      </c>
      <c r="H20" s="3">
        <v>0.79434225591848684</v>
      </c>
      <c r="I20" s="3">
        <v>0.82952395093327658</v>
      </c>
      <c r="J20" s="3">
        <v>0.76351978760961503</v>
      </c>
      <c r="K20" s="3">
        <v>0.75798710756726217</v>
      </c>
      <c r="L20" s="3">
        <v>0.74009830138453592</v>
      </c>
      <c r="M20" s="3">
        <v>0.6983881104211912</v>
      </c>
      <c r="N20" s="3">
        <v>0.70015809594560419</v>
      </c>
    </row>
    <row r="21" spans="1:14">
      <c r="A21" s="2">
        <v>2005</v>
      </c>
      <c r="B21" s="3">
        <v>0.71802346514442483</v>
      </c>
      <c r="C21" s="3">
        <v>0.5921115427997653</v>
      </c>
      <c r="D21" s="3">
        <v>0.61108677492706431</v>
      </c>
      <c r="E21" s="3">
        <v>0.69747999910925162</v>
      </c>
      <c r="F21" s="3">
        <v>0.69762870711441216</v>
      </c>
      <c r="G21" s="3">
        <v>0.71340737890544148</v>
      </c>
      <c r="H21" s="3">
        <v>0.7816747656111579</v>
      </c>
      <c r="I21" s="3">
        <v>0.81246918792256018</v>
      </c>
      <c r="J21" s="3">
        <v>0.7646420229658496</v>
      </c>
      <c r="K21" s="3">
        <v>0.76523647492630342</v>
      </c>
      <c r="L21" s="3">
        <v>0.75856829833740702</v>
      </c>
      <c r="M21" s="3">
        <v>0.70725046855027784</v>
      </c>
      <c r="N21" s="3">
        <v>0.70080516722433706</v>
      </c>
    </row>
    <row r="22" spans="1:14">
      <c r="A22" s="2">
        <v>2004</v>
      </c>
      <c r="B22" s="3">
        <v>0.67297486730955913</v>
      </c>
      <c r="C22" s="3">
        <v>0.59010511027509127</v>
      </c>
      <c r="D22" s="3">
        <v>0.62001793245837811</v>
      </c>
      <c r="E22" s="3">
        <v>0.66059081191717695</v>
      </c>
      <c r="F22" s="3">
        <v>0.68963621791586927</v>
      </c>
      <c r="G22" s="3">
        <v>0.69043590167743363</v>
      </c>
      <c r="H22" s="3">
        <v>0.73886259298941326</v>
      </c>
      <c r="I22" s="3">
        <v>0.77131728278432077</v>
      </c>
      <c r="J22" s="3">
        <v>0.69026368684140527</v>
      </c>
      <c r="K22" s="3">
        <v>0.68141484301740163</v>
      </c>
      <c r="L22" s="3">
        <v>0.68254227030523229</v>
      </c>
      <c r="M22" s="3">
        <v>0.61416489017209974</v>
      </c>
      <c r="N22" s="3">
        <v>0.62104913987498811</v>
      </c>
    </row>
    <row r="23" spans="1:14">
      <c r="A23" s="2"/>
    </row>
    <row r="27" spans="1:14">
      <c r="A27" t="s">
        <v>15</v>
      </c>
    </row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0"/>
  <sheetViews>
    <sheetView workbookViewId="0">
      <selection activeCell="E3" sqref="E3"/>
    </sheetView>
  </sheetViews>
  <sheetFormatPr defaultRowHeight="12.75"/>
  <cols>
    <col min="1" max="1" width="34.42578125" customWidth="1"/>
    <col min="2" max="2" width="10.42578125" customWidth="1"/>
    <col min="3" max="3" width="13.42578125" bestFit="1" customWidth="1"/>
    <col min="4" max="5" width="9.28515625" bestFit="1" customWidth="1"/>
    <col min="6" max="6" width="10.140625" bestFit="1" customWidth="1"/>
    <col min="7" max="7" width="11.140625" bestFit="1" customWidth="1"/>
    <col min="8" max="8" width="9.5703125" bestFit="1" customWidth="1"/>
    <col min="9" max="9" width="12" bestFit="1" customWidth="1"/>
    <col min="10" max="10" width="9.28515625" bestFit="1" customWidth="1"/>
    <col min="11" max="12" width="9.42578125" bestFit="1" customWidth="1"/>
    <col min="13" max="13" width="11.140625" bestFit="1" customWidth="1"/>
    <col min="14" max="14" width="9.42578125" bestFit="1" customWidth="1"/>
  </cols>
  <sheetData>
    <row r="1" spans="1:16" ht="18">
      <c r="A1" s="7" t="s">
        <v>18</v>
      </c>
    </row>
    <row r="2" spans="1:1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pans="1:16">
      <c r="A3" s="12">
        <v>2023</v>
      </c>
      <c r="B3" s="1">
        <f>SUM(C3:N3)</f>
        <v>4778926</v>
      </c>
      <c r="C3" s="1">
        <v>1393668</v>
      </c>
      <c r="D3" s="1">
        <v>1514549</v>
      </c>
      <c r="E3" s="1">
        <v>1870709</v>
      </c>
      <c r="F3" s="1"/>
      <c r="G3" s="1"/>
      <c r="H3" s="1"/>
      <c r="I3" s="1"/>
      <c r="J3" s="1"/>
      <c r="K3" s="1"/>
      <c r="L3" s="1"/>
      <c r="M3" s="22"/>
      <c r="N3" s="22"/>
    </row>
    <row r="4" spans="1:16">
      <c r="A4" s="12">
        <v>2022</v>
      </c>
      <c r="B4" s="1">
        <f>SUM(C4:N4)</f>
        <v>17813939</v>
      </c>
      <c r="C4" s="1">
        <v>724295</v>
      </c>
      <c r="D4" s="1">
        <v>907567</v>
      </c>
      <c r="E4" s="1">
        <v>1397969</v>
      </c>
      <c r="F4" s="1">
        <v>1525877</v>
      </c>
      <c r="G4" s="1">
        <v>1769993</v>
      </c>
      <c r="H4" s="1">
        <v>1812381</v>
      </c>
      <c r="I4" s="1">
        <v>1207060</v>
      </c>
      <c r="J4" s="1">
        <v>1710339</v>
      </c>
      <c r="K4" s="1">
        <v>1853337</v>
      </c>
      <c r="L4" s="1">
        <v>1834286</v>
      </c>
      <c r="M4" s="1">
        <v>1636756</v>
      </c>
      <c r="N4" s="1">
        <v>1434079</v>
      </c>
    </row>
    <row r="5" spans="1:16">
      <c r="A5" s="12">
        <v>2021</v>
      </c>
      <c r="B5" s="1">
        <f>SUM(C5:N5)</f>
        <v>8947763</v>
      </c>
      <c r="C5" s="1">
        <v>280168</v>
      </c>
      <c r="D5" s="1">
        <v>224721</v>
      </c>
      <c r="E5" s="13">
        <v>312868</v>
      </c>
      <c r="F5" s="13">
        <v>319115</v>
      </c>
      <c r="G5" s="1">
        <v>404065</v>
      </c>
      <c r="H5" s="1">
        <v>609211</v>
      </c>
      <c r="I5" s="1">
        <v>1022942</v>
      </c>
      <c r="J5" s="1">
        <v>1037992</v>
      </c>
      <c r="K5" s="1">
        <v>1102169</v>
      </c>
      <c r="L5" s="1">
        <v>1348534</v>
      </c>
      <c r="M5" s="1">
        <v>1308983</v>
      </c>
      <c r="N5" s="1">
        <v>976995</v>
      </c>
    </row>
    <row r="6" spans="1:16">
      <c r="A6" s="12">
        <v>2020</v>
      </c>
      <c r="B6" s="1">
        <f>SUM(C6:N6)</f>
        <v>8803965</v>
      </c>
      <c r="C6" s="1">
        <v>1889107</v>
      </c>
      <c r="D6" s="1">
        <v>2035328</v>
      </c>
      <c r="E6" s="1">
        <v>995228</v>
      </c>
      <c r="F6" s="1">
        <v>93846</v>
      </c>
      <c r="G6" s="1">
        <v>158070</v>
      </c>
      <c r="H6" s="1">
        <v>328173</v>
      </c>
      <c r="I6" s="1">
        <v>699275</v>
      </c>
      <c r="J6" s="1">
        <v>699402</v>
      </c>
      <c r="K6" s="1">
        <v>594675</v>
      </c>
      <c r="L6" s="1">
        <v>592596</v>
      </c>
      <c r="M6" s="1">
        <v>329878</v>
      </c>
      <c r="N6" s="1">
        <v>388387</v>
      </c>
    </row>
    <row r="7" spans="1:16">
      <c r="A7" s="12">
        <v>2019</v>
      </c>
      <c r="B7" s="1">
        <f t="shared" ref="B7:B13" si="0">SUM(C7:N7)</f>
        <v>28480744</v>
      </c>
      <c r="C7" s="1">
        <v>1832479</v>
      </c>
      <c r="D7" s="1">
        <v>1969201</v>
      </c>
      <c r="E7" s="1">
        <v>2461150</v>
      </c>
      <c r="F7" s="1">
        <v>2156337</v>
      </c>
      <c r="G7" s="1">
        <v>2403527</v>
      </c>
      <c r="H7" s="1">
        <v>2753157</v>
      </c>
      <c r="I7" s="1">
        <v>2592720</v>
      </c>
      <c r="J7" s="1">
        <v>2572762</v>
      </c>
      <c r="K7" s="1">
        <v>2779534</v>
      </c>
      <c r="L7" s="1">
        <v>2730231</v>
      </c>
      <c r="M7" s="1">
        <v>2314110</v>
      </c>
      <c r="N7" s="1">
        <v>1915536</v>
      </c>
      <c r="P7" s="19"/>
    </row>
    <row r="8" spans="1:16">
      <c r="A8" s="12">
        <v>2018</v>
      </c>
      <c r="B8" s="1">
        <f t="shared" si="0"/>
        <v>28798329</v>
      </c>
      <c r="C8" s="1">
        <v>1827817</v>
      </c>
      <c r="D8" s="1">
        <v>1969551</v>
      </c>
      <c r="E8" s="1">
        <v>2388298</v>
      </c>
      <c r="F8" s="1">
        <v>2522342</v>
      </c>
      <c r="G8" s="1">
        <v>2669168</v>
      </c>
      <c r="H8" s="1">
        <v>2738127</v>
      </c>
      <c r="I8" s="1">
        <v>2587400</v>
      </c>
      <c r="J8" s="1">
        <v>2579049</v>
      </c>
      <c r="K8" s="1">
        <v>2678281</v>
      </c>
      <c r="L8" s="1">
        <v>2638243</v>
      </c>
      <c r="M8" s="1">
        <v>2326266</v>
      </c>
      <c r="N8" s="1">
        <v>1873787</v>
      </c>
    </row>
    <row r="9" spans="1:16">
      <c r="A9" s="12">
        <v>2017</v>
      </c>
      <c r="B9" s="1">
        <f t="shared" si="0"/>
        <v>28373474</v>
      </c>
      <c r="C9" s="1">
        <v>1929306</v>
      </c>
      <c r="D9" s="1">
        <v>2015518</v>
      </c>
      <c r="E9" s="1">
        <v>2450881</v>
      </c>
      <c r="F9" s="1">
        <v>2388566</v>
      </c>
      <c r="G9" s="1">
        <v>2571467</v>
      </c>
      <c r="H9" s="1">
        <v>2669249</v>
      </c>
      <c r="I9" s="1">
        <v>2532148</v>
      </c>
      <c r="J9" s="1">
        <v>2454117</v>
      </c>
      <c r="K9" s="1">
        <v>2564829</v>
      </c>
      <c r="L9" s="1">
        <v>2602123</v>
      </c>
      <c r="M9" s="1">
        <v>2285416</v>
      </c>
      <c r="N9" s="1">
        <v>1909854</v>
      </c>
    </row>
    <row r="10" spans="1:16">
      <c r="A10" s="12">
        <v>2016</v>
      </c>
      <c r="B10" s="1">
        <f t="shared" si="0"/>
        <v>28092038</v>
      </c>
      <c r="C10" s="1">
        <v>1756572</v>
      </c>
      <c r="D10" s="1">
        <v>1963958</v>
      </c>
      <c r="E10" s="1">
        <v>2250735</v>
      </c>
      <c r="F10" s="1">
        <v>2332209</v>
      </c>
      <c r="G10" s="1">
        <v>2488694</v>
      </c>
      <c r="H10" s="1">
        <v>2581568</v>
      </c>
      <c r="I10" s="1">
        <v>2478701</v>
      </c>
      <c r="J10" s="1">
        <v>2456308</v>
      </c>
      <c r="K10" s="1">
        <v>2663443</v>
      </c>
      <c r="L10" s="1">
        <v>2672937</v>
      </c>
      <c r="M10" s="1">
        <v>2401543</v>
      </c>
      <c r="N10" s="1">
        <v>2045370</v>
      </c>
    </row>
    <row r="11" spans="1:16">
      <c r="A11" s="2">
        <v>2015</v>
      </c>
      <c r="B11" s="1">
        <f t="shared" si="0"/>
        <v>27059284</v>
      </c>
      <c r="C11" s="1">
        <v>1670412</v>
      </c>
      <c r="D11" s="1">
        <v>1828009</v>
      </c>
      <c r="E11" s="1">
        <v>2396972</v>
      </c>
      <c r="F11" s="1">
        <v>2212803</v>
      </c>
      <c r="G11" s="1">
        <v>2334672</v>
      </c>
      <c r="H11" s="1">
        <v>2612058</v>
      </c>
      <c r="I11" s="1">
        <v>2376423</v>
      </c>
      <c r="J11" s="1">
        <v>2361359</v>
      </c>
      <c r="K11" s="1">
        <v>2586367</v>
      </c>
      <c r="L11" s="1">
        <v>2586888</v>
      </c>
      <c r="M11" s="1">
        <v>2242130</v>
      </c>
      <c r="N11" s="1">
        <v>1851191</v>
      </c>
    </row>
    <row r="12" spans="1:16">
      <c r="A12" s="2">
        <v>2014</v>
      </c>
      <c r="B12" s="1">
        <f t="shared" si="0"/>
        <v>27273576</v>
      </c>
      <c r="C12" s="1">
        <v>1663115</v>
      </c>
      <c r="D12" s="1">
        <v>1772266</v>
      </c>
      <c r="E12" s="1">
        <v>2227780</v>
      </c>
      <c r="F12" s="1">
        <v>2425436</v>
      </c>
      <c r="G12" s="1">
        <v>2552809</v>
      </c>
      <c r="H12" s="1">
        <v>2727429</v>
      </c>
      <c r="I12" s="1">
        <v>2358521</v>
      </c>
      <c r="J12" s="1">
        <v>2359873</v>
      </c>
      <c r="K12" s="1">
        <v>2603256</v>
      </c>
      <c r="L12" s="1">
        <v>2607983</v>
      </c>
      <c r="M12" s="1">
        <v>2161433</v>
      </c>
      <c r="N12" s="1">
        <v>1813675</v>
      </c>
    </row>
    <row r="13" spans="1:16">
      <c r="A13" s="2">
        <v>2013</v>
      </c>
      <c r="B13" s="1">
        <f t="shared" si="0"/>
        <v>25438022</v>
      </c>
      <c r="C13" s="1">
        <v>1666075</v>
      </c>
      <c r="D13" s="1">
        <v>1799995</v>
      </c>
      <c r="E13" s="1">
        <v>2079433</v>
      </c>
      <c r="F13" s="1">
        <v>2221783</v>
      </c>
      <c r="G13" s="1">
        <v>2368112</v>
      </c>
      <c r="H13" s="1">
        <v>2425605</v>
      </c>
      <c r="I13" s="1">
        <v>2131990</v>
      </c>
      <c r="J13" s="1">
        <v>2161319</v>
      </c>
      <c r="K13" s="1">
        <v>2410300</v>
      </c>
      <c r="L13" s="1">
        <v>2410909</v>
      </c>
      <c r="M13" s="1">
        <v>2093206</v>
      </c>
      <c r="N13" s="1">
        <v>1669295</v>
      </c>
    </row>
    <row r="14" spans="1:16">
      <c r="A14" s="2">
        <v>2012</v>
      </c>
      <c r="B14" s="1">
        <v>25436379</v>
      </c>
      <c r="C14" s="1">
        <v>1695950</v>
      </c>
      <c r="D14" s="1">
        <v>1865136</v>
      </c>
      <c r="E14" s="1">
        <v>2222670</v>
      </c>
      <c r="F14" s="1">
        <v>2109683</v>
      </c>
      <c r="G14" s="1">
        <v>2407548</v>
      </c>
      <c r="H14" s="1">
        <v>2403510</v>
      </c>
      <c r="I14" s="1">
        <v>2031591</v>
      </c>
      <c r="J14" s="1">
        <v>2091961</v>
      </c>
      <c r="K14" s="1">
        <v>2403374</v>
      </c>
      <c r="L14" s="1">
        <v>2434688</v>
      </c>
      <c r="M14" s="1">
        <v>2142120</v>
      </c>
      <c r="N14" s="1">
        <v>1628148</v>
      </c>
    </row>
    <row r="15" spans="1:16">
      <c r="A15" s="2">
        <v>2011</v>
      </c>
      <c r="B15" s="1">
        <v>24669499</v>
      </c>
      <c r="C15" s="1">
        <v>1614541</v>
      </c>
      <c r="D15" s="1">
        <v>1762686</v>
      </c>
      <c r="E15" s="1">
        <v>2125600</v>
      </c>
      <c r="F15" s="1">
        <v>2049972</v>
      </c>
      <c r="G15" s="1">
        <v>2369312</v>
      </c>
      <c r="H15" s="1">
        <v>2321157</v>
      </c>
      <c r="I15" s="1">
        <v>1939269</v>
      </c>
      <c r="J15" s="1">
        <v>2012135</v>
      </c>
      <c r="K15" s="1">
        <v>2327763</v>
      </c>
      <c r="L15" s="1">
        <v>2346263</v>
      </c>
      <c r="M15" s="1">
        <v>2106475</v>
      </c>
      <c r="N15" s="1">
        <v>1694326</v>
      </c>
    </row>
    <row r="16" spans="1:16">
      <c r="A16" s="2">
        <v>2010</v>
      </c>
      <c r="B16" s="1">
        <v>23098288</v>
      </c>
      <c r="C16" s="1">
        <v>1520069</v>
      </c>
      <c r="D16" s="1">
        <v>1678361</v>
      </c>
      <c r="E16" s="1">
        <v>2054456</v>
      </c>
      <c r="F16" s="1">
        <v>1434248</v>
      </c>
      <c r="G16" s="1">
        <v>2123929</v>
      </c>
      <c r="H16" s="1">
        <v>2238143</v>
      </c>
      <c r="I16" s="1">
        <v>1838175</v>
      </c>
      <c r="J16" s="1">
        <v>2014326</v>
      </c>
      <c r="K16" s="1">
        <v>2243145</v>
      </c>
      <c r="L16" s="1">
        <v>2264996</v>
      </c>
      <c r="M16" s="1">
        <v>2017131</v>
      </c>
      <c r="N16" s="1">
        <v>1671309</v>
      </c>
    </row>
    <row r="17" spans="1:14">
      <c r="A17" s="2">
        <v>2009</v>
      </c>
      <c r="B17" s="1">
        <v>22845318</v>
      </c>
      <c r="C17" s="1">
        <v>1586552</v>
      </c>
      <c r="D17" s="1">
        <v>1676196</v>
      </c>
      <c r="E17" s="1">
        <v>2008733</v>
      </c>
      <c r="F17" s="1">
        <v>2003316</v>
      </c>
      <c r="G17" s="1">
        <v>2064369</v>
      </c>
      <c r="H17" s="1">
        <v>2251384</v>
      </c>
      <c r="I17" s="1">
        <v>1790619</v>
      </c>
      <c r="J17" s="1">
        <v>1881785</v>
      </c>
      <c r="K17" s="1">
        <v>2049898</v>
      </c>
      <c r="L17" s="1">
        <v>2130286</v>
      </c>
      <c r="M17" s="1">
        <v>1884736</v>
      </c>
      <c r="N17" s="1">
        <v>1517444</v>
      </c>
    </row>
    <row r="18" spans="1:14">
      <c r="A18" s="2">
        <v>2008</v>
      </c>
      <c r="B18" s="1">
        <v>26966252</v>
      </c>
      <c r="C18" s="1">
        <v>1946700</v>
      </c>
      <c r="D18" s="1">
        <v>2113085</v>
      </c>
      <c r="E18" s="1">
        <v>2270675</v>
      </c>
      <c r="F18" s="1">
        <v>2567934</v>
      </c>
      <c r="G18" s="1">
        <v>2524991</v>
      </c>
      <c r="H18" s="1">
        <v>2616042</v>
      </c>
      <c r="I18" s="1">
        <v>2122676</v>
      </c>
      <c r="J18" s="1">
        <v>2260176</v>
      </c>
      <c r="K18" s="1">
        <v>2436560</v>
      </c>
      <c r="L18" s="1">
        <v>2421734</v>
      </c>
      <c r="M18" s="1">
        <v>2033399</v>
      </c>
      <c r="N18" s="1">
        <v>1652280</v>
      </c>
    </row>
    <row r="19" spans="1:14">
      <c r="A19" s="2">
        <v>2007</v>
      </c>
      <c r="B19" s="1">
        <v>27200232</v>
      </c>
      <c r="C19" s="1">
        <v>1898412</v>
      </c>
      <c r="D19" s="1">
        <v>1931743</v>
      </c>
      <c r="E19" s="1">
        <v>2445517</v>
      </c>
      <c r="F19" s="1">
        <v>2184849</v>
      </c>
      <c r="G19" s="1">
        <v>2407182</v>
      </c>
      <c r="H19" s="1">
        <v>2597537</v>
      </c>
      <c r="I19" s="1">
        <v>2163960</v>
      </c>
      <c r="J19" s="1">
        <v>2349874</v>
      </c>
      <c r="K19" s="1">
        <v>2523068</v>
      </c>
      <c r="L19" s="1">
        <v>2594067</v>
      </c>
      <c r="M19" s="1">
        <v>2286323</v>
      </c>
      <c r="N19" s="1">
        <v>1817700</v>
      </c>
    </row>
    <row r="20" spans="1:14">
      <c r="A20" s="2">
        <v>2006</v>
      </c>
      <c r="B20" s="1">
        <v>26946733</v>
      </c>
      <c r="C20" s="1">
        <v>1789924</v>
      </c>
      <c r="D20" s="1">
        <v>1934686</v>
      </c>
      <c r="E20" s="1">
        <v>2358830</v>
      </c>
      <c r="F20" s="1">
        <v>2168354</v>
      </c>
      <c r="G20" s="1">
        <v>2489974</v>
      </c>
      <c r="H20" s="1">
        <v>2543539</v>
      </c>
      <c r="I20" s="1">
        <v>2109041</v>
      </c>
      <c r="J20" s="1">
        <v>2296659</v>
      </c>
      <c r="K20" s="1">
        <v>2525890</v>
      </c>
      <c r="L20" s="1">
        <v>2576442</v>
      </c>
      <c r="M20" s="1">
        <v>2323919</v>
      </c>
      <c r="N20" s="1">
        <v>1829475</v>
      </c>
    </row>
    <row r="21" spans="1:14">
      <c r="A21" s="2">
        <v>2005</v>
      </c>
      <c r="B21" s="1">
        <v>26532159</v>
      </c>
      <c r="C21" s="1">
        <v>1781076</v>
      </c>
      <c r="D21" s="1">
        <v>1832256</v>
      </c>
      <c r="E21" s="1">
        <v>2121252</v>
      </c>
      <c r="F21" s="1">
        <v>2272764</v>
      </c>
      <c r="G21" s="1">
        <v>2382883</v>
      </c>
      <c r="H21" s="1">
        <v>2515457</v>
      </c>
      <c r="I21" s="1">
        <v>2050674</v>
      </c>
      <c r="J21" s="1">
        <v>2232675</v>
      </c>
      <c r="K21" s="1">
        <v>2549033</v>
      </c>
      <c r="L21" s="1">
        <v>2559309</v>
      </c>
      <c r="M21" s="1">
        <v>2311812</v>
      </c>
      <c r="N21" s="1">
        <v>1922968</v>
      </c>
    </row>
    <row r="22" spans="1:14">
      <c r="A22" s="2">
        <v>2004</v>
      </c>
      <c r="B22" s="1">
        <v>26105204</v>
      </c>
      <c r="C22" s="1">
        <v>1701353</v>
      </c>
      <c r="D22" s="1">
        <v>1906982</v>
      </c>
      <c r="E22" s="1">
        <v>2294586</v>
      </c>
      <c r="F22" s="1">
        <v>2266684</v>
      </c>
      <c r="G22" s="1">
        <v>2403767</v>
      </c>
      <c r="H22" s="1">
        <v>2541997</v>
      </c>
      <c r="I22" s="1">
        <v>2076939</v>
      </c>
      <c r="J22" s="1">
        <v>2234018</v>
      </c>
      <c r="K22" s="1">
        <v>2402124</v>
      </c>
      <c r="L22" s="1">
        <v>2405752</v>
      </c>
      <c r="M22" s="1">
        <v>2090221</v>
      </c>
      <c r="N22" s="1">
        <v>1780781</v>
      </c>
    </row>
    <row r="23" spans="1:14">
      <c r="C23" s="1"/>
    </row>
    <row r="24" spans="1:14">
      <c r="I24" s="1"/>
    </row>
    <row r="25" spans="1:14">
      <c r="G25" s="1"/>
      <c r="H25" s="1"/>
    </row>
    <row r="26" spans="1:14">
      <c r="G26" s="1"/>
      <c r="I26" s="1"/>
    </row>
    <row r="27" spans="1:14">
      <c r="F27" s="1"/>
      <c r="G27" s="1"/>
      <c r="H27" s="1"/>
      <c r="I27" s="18"/>
    </row>
    <row r="28" spans="1:14">
      <c r="A28" t="s">
        <v>15</v>
      </c>
      <c r="F28" s="1"/>
      <c r="G28" s="1"/>
      <c r="H28" s="1"/>
    </row>
    <row r="29" spans="1:14">
      <c r="F29" s="1"/>
      <c r="K29" s="1"/>
    </row>
    <row r="30" spans="1:14">
      <c r="H30" s="1"/>
    </row>
  </sheetData>
  <pageMargins left="0.7" right="0.7" top="0.75" bottom="0.75" header="0.3" footer="0.3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6"/>
  <sheetViews>
    <sheetView workbookViewId="0">
      <selection activeCell="D3" sqref="D3"/>
    </sheetView>
  </sheetViews>
  <sheetFormatPr defaultRowHeight="12.75"/>
  <cols>
    <col min="1" max="1" width="9.140625" style="2" customWidth="1"/>
  </cols>
  <sheetData>
    <row r="1" spans="1:14" ht="18">
      <c r="A1" s="10" t="s">
        <v>19</v>
      </c>
    </row>
    <row r="2" spans="1:14">
      <c r="A2" s="9" t="s">
        <v>20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pans="1:14">
      <c r="A3" s="2">
        <v>2023</v>
      </c>
      <c r="B3" s="1">
        <f>SUM(C3:N3)</f>
        <v>325.49433699999997</v>
      </c>
      <c r="C3" s="22">
        <v>106</v>
      </c>
      <c r="D3" s="1">
        <v>110.626037</v>
      </c>
      <c r="E3" s="1">
        <v>108.8683</v>
      </c>
      <c r="F3" s="22"/>
      <c r="G3" s="22"/>
      <c r="H3" s="22"/>
      <c r="I3" s="22"/>
      <c r="J3" s="22"/>
      <c r="K3" s="22"/>
      <c r="L3" s="22"/>
      <c r="M3" s="22"/>
      <c r="N3" s="22"/>
    </row>
    <row r="4" spans="1:14">
      <c r="A4" s="2">
        <v>2022</v>
      </c>
      <c r="B4" s="1">
        <f>SUM(C4:N4)</f>
        <v>2349.5140489999994</v>
      </c>
      <c r="C4" s="1">
        <v>102.65567</v>
      </c>
      <c r="D4" s="23">
        <v>107.75185999999999</v>
      </c>
      <c r="E4" s="23">
        <v>112.804103</v>
      </c>
      <c r="F4" s="23">
        <v>64.676066000000006</v>
      </c>
      <c r="G4" s="23">
        <v>142.87521599999999</v>
      </c>
      <c r="H4" s="23">
        <v>336.945605</v>
      </c>
      <c r="I4" s="23">
        <v>304.05855700000001</v>
      </c>
      <c r="J4" s="23">
        <v>357.692183</v>
      </c>
      <c r="K4" s="23">
        <v>320.22869800000001</v>
      </c>
      <c r="L4" s="1">
        <v>271.580917</v>
      </c>
      <c r="M4" s="1">
        <v>110.151399</v>
      </c>
      <c r="N4" s="1">
        <v>118.09377499999999</v>
      </c>
    </row>
    <row r="5" spans="1:14">
      <c r="A5" s="12">
        <v>2021</v>
      </c>
      <c r="B5" s="1">
        <f>SUM(C5:N5)</f>
        <v>641.0766349999999</v>
      </c>
      <c r="C5" s="1">
        <v>2.6848299999999998</v>
      </c>
      <c r="D5" s="1">
        <v>2.1256499999999998</v>
      </c>
      <c r="E5" s="13">
        <v>2.2566570000000001</v>
      </c>
      <c r="F5" s="13">
        <v>1.10687</v>
      </c>
      <c r="G5" s="1">
        <v>8.2179000000000002E-2</v>
      </c>
      <c r="H5" s="1">
        <v>9.6170299999999997</v>
      </c>
      <c r="I5" s="1">
        <v>134.086017</v>
      </c>
      <c r="J5" s="1">
        <v>121.566557</v>
      </c>
      <c r="K5" s="1">
        <v>108.432095</v>
      </c>
      <c r="L5" s="1">
        <v>120.95248599999999</v>
      </c>
      <c r="M5" s="1">
        <v>65.624071000000001</v>
      </c>
      <c r="N5" s="1">
        <v>72.542192999999997</v>
      </c>
    </row>
    <row r="6" spans="1:14">
      <c r="A6" s="2">
        <v>2020</v>
      </c>
      <c r="B6" s="1">
        <f>SUM(C6:N6)</f>
        <v>563.21918900000003</v>
      </c>
      <c r="C6" s="1">
        <v>151.78558899999999</v>
      </c>
      <c r="D6" s="1">
        <v>195.82193100000001</v>
      </c>
      <c r="E6" s="15">
        <v>73.922336999999999</v>
      </c>
      <c r="F6" s="15">
        <v>8.5350529999999996</v>
      </c>
      <c r="G6" s="1">
        <v>1.6440000000000001E-3</v>
      </c>
      <c r="H6" s="1">
        <v>0.58086000000000004</v>
      </c>
      <c r="I6" s="1">
        <v>14.397216</v>
      </c>
      <c r="J6" s="1">
        <v>42.905082</v>
      </c>
      <c r="K6" s="1">
        <v>45.910569000000002</v>
      </c>
      <c r="L6" s="1">
        <v>24.213474999999999</v>
      </c>
      <c r="M6" s="1">
        <v>3.2036229999999999</v>
      </c>
      <c r="N6" s="1">
        <v>1.94181</v>
      </c>
    </row>
    <row r="7" spans="1:14">
      <c r="A7" s="2">
        <v>2019</v>
      </c>
      <c r="B7" s="1">
        <f>SUM(C7:N7)</f>
        <v>3565.1642979999997</v>
      </c>
      <c r="C7" s="1">
        <v>147.57466600000001</v>
      </c>
      <c r="D7" s="1">
        <v>166.506485</v>
      </c>
      <c r="E7" s="15">
        <v>202.638037</v>
      </c>
      <c r="F7" s="15">
        <v>121.217423</v>
      </c>
      <c r="G7" s="1">
        <v>254.293747</v>
      </c>
      <c r="H7" s="1">
        <v>521.08036600000003</v>
      </c>
      <c r="I7" s="1">
        <v>646.11254199999996</v>
      </c>
      <c r="J7" s="1">
        <v>527.71610699999997</v>
      </c>
      <c r="K7" s="1">
        <v>403.74388599999997</v>
      </c>
      <c r="L7" s="1">
        <v>265.07851399999998</v>
      </c>
      <c r="M7" s="1">
        <v>160.43183500000001</v>
      </c>
      <c r="N7" s="1">
        <v>148.77069</v>
      </c>
    </row>
    <row r="8" spans="1:14">
      <c r="A8" s="2">
        <v>2018</v>
      </c>
      <c r="B8" s="1">
        <f t="shared" ref="B8:B13" si="0">SUM(C8:N8)</f>
        <v>3492.0273510000002</v>
      </c>
      <c r="C8" s="1">
        <v>130.489791</v>
      </c>
      <c r="D8" s="1">
        <v>142.863043</v>
      </c>
      <c r="E8" s="1">
        <v>168.01011299999999</v>
      </c>
      <c r="F8" s="1">
        <v>79.845121000000006</v>
      </c>
      <c r="G8" s="1">
        <v>294.94120199999998</v>
      </c>
      <c r="H8" s="1">
        <v>537.45127600000001</v>
      </c>
      <c r="I8" s="1">
        <v>656.90006300000005</v>
      </c>
      <c r="J8" s="1">
        <v>491.74643800000001</v>
      </c>
      <c r="K8" s="1">
        <v>444.88604500000002</v>
      </c>
      <c r="L8" s="1">
        <v>250.77023600000001</v>
      </c>
      <c r="M8" s="1">
        <v>133.61696699999999</v>
      </c>
      <c r="N8" s="1">
        <v>160.50705600000001</v>
      </c>
    </row>
    <row r="9" spans="1:14">
      <c r="A9" s="2">
        <v>2017</v>
      </c>
      <c r="B9" s="1">
        <f t="shared" si="0"/>
        <v>3673.8057059999996</v>
      </c>
      <c r="C9" s="1">
        <v>165.474062</v>
      </c>
      <c r="D9" s="1">
        <v>167.11385300000001</v>
      </c>
      <c r="E9" s="1">
        <v>164.67875000000001</v>
      </c>
      <c r="F9" s="1">
        <v>148.69457600000001</v>
      </c>
      <c r="G9" s="1">
        <v>298.98469</v>
      </c>
      <c r="H9" s="1">
        <v>493.50506300000001</v>
      </c>
      <c r="I9" s="1">
        <v>720.793453</v>
      </c>
      <c r="J9" s="1">
        <v>513.29246499999999</v>
      </c>
      <c r="K9" s="1">
        <v>494.19595199999998</v>
      </c>
      <c r="L9" s="1">
        <v>255.095767</v>
      </c>
      <c r="M9" s="1">
        <v>115.420647</v>
      </c>
      <c r="N9" s="1">
        <v>136.55642800000001</v>
      </c>
    </row>
    <row r="10" spans="1:14">
      <c r="A10" s="2">
        <v>2016</v>
      </c>
      <c r="B10" s="1">
        <f t="shared" si="0"/>
        <v>3472.4819249999996</v>
      </c>
      <c r="C10" s="1">
        <v>169.437881</v>
      </c>
      <c r="D10" s="1">
        <v>154.448207</v>
      </c>
      <c r="E10" s="1">
        <v>157.98355000000001</v>
      </c>
      <c r="F10" s="1">
        <v>83.511357000000004</v>
      </c>
      <c r="G10" s="1">
        <v>293.14425599999998</v>
      </c>
      <c r="H10" s="1">
        <v>421.24063799999999</v>
      </c>
      <c r="I10" s="1">
        <v>686.93349799999999</v>
      </c>
      <c r="J10" s="1">
        <v>498.75039299999997</v>
      </c>
      <c r="K10" s="1">
        <v>423.58638300000001</v>
      </c>
      <c r="L10" s="1">
        <v>287.57961699999998</v>
      </c>
      <c r="M10" s="1">
        <v>142.668734</v>
      </c>
      <c r="N10" s="1">
        <v>153.19741099999999</v>
      </c>
    </row>
    <row r="11" spans="1:14">
      <c r="A11" s="2">
        <v>2015</v>
      </c>
      <c r="B11" s="1">
        <f t="shared" si="0"/>
        <v>3189.6106700000005</v>
      </c>
      <c r="C11" s="1">
        <v>164.18926200000001</v>
      </c>
      <c r="D11" s="1">
        <v>154.99972399999999</v>
      </c>
      <c r="E11" s="1">
        <v>163.09782300000001</v>
      </c>
      <c r="F11" s="1">
        <v>86.275647000000006</v>
      </c>
      <c r="G11" s="1">
        <v>246.98352</v>
      </c>
      <c r="H11" s="1">
        <v>416.90829500000001</v>
      </c>
      <c r="I11" s="1">
        <v>577.066149</v>
      </c>
      <c r="J11" s="1">
        <v>507.57880599999999</v>
      </c>
      <c r="K11" s="1">
        <v>368.84760799999998</v>
      </c>
      <c r="L11" s="1">
        <v>248.72238200000001</v>
      </c>
      <c r="M11" s="1">
        <v>134.873515</v>
      </c>
      <c r="N11" s="1">
        <v>120.067939</v>
      </c>
    </row>
    <row r="12" spans="1:14">
      <c r="A12" s="2">
        <v>2014</v>
      </c>
      <c r="B12" s="1">
        <f t="shared" si="0"/>
        <v>3750.9483619999996</v>
      </c>
      <c r="C12" s="1">
        <v>206.650924</v>
      </c>
      <c r="D12" s="1">
        <v>215.42924600000001</v>
      </c>
      <c r="E12" s="1">
        <v>261.07479000000001</v>
      </c>
      <c r="F12" s="1">
        <v>178.89008200000001</v>
      </c>
      <c r="G12" s="1">
        <v>313.22838999999999</v>
      </c>
      <c r="H12" s="1">
        <v>484.01037700000001</v>
      </c>
      <c r="I12" s="1">
        <v>649.99563000000001</v>
      </c>
      <c r="J12" s="1">
        <v>562.73666000000003</v>
      </c>
      <c r="K12" s="1">
        <v>360.21364899999998</v>
      </c>
      <c r="L12" s="1">
        <v>233.936566</v>
      </c>
      <c r="M12" s="1">
        <v>155.34629000000001</v>
      </c>
      <c r="N12" s="1">
        <v>129.43575799999999</v>
      </c>
    </row>
    <row r="13" spans="1:14">
      <c r="A13" s="2">
        <v>2013</v>
      </c>
      <c r="B13" s="1">
        <f t="shared" si="0"/>
        <v>3779.7488629999998</v>
      </c>
      <c r="C13" s="1">
        <v>229.35583600000001</v>
      </c>
      <c r="D13" s="1">
        <v>234.16319300000001</v>
      </c>
      <c r="E13" s="1">
        <v>296.47707000000003</v>
      </c>
      <c r="F13" s="1">
        <v>125.091138</v>
      </c>
      <c r="G13" s="1">
        <v>233.220652</v>
      </c>
      <c r="H13" s="1">
        <v>488.87822699999998</v>
      </c>
      <c r="I13" s="1">
        <v>588.57043299999998</v>
      </c>
      <c r="J13" s="1">
        <v>523.893013</v>
      </c>
      <c r="K13" s="1">
        <v>379.12035700000001</v>
      </c>
      <c r="L13" s="1">
        <v>239.01521099999999</v>
      </c>
      <c r="M13" s="1">
        <v>227.61877200000001</v>
      </c>
      <c r="N13" s="1">
        <v>214.34496100000001</v>
      </c>
    </row>
    <row r="26" spans="13:13">
      <c r="M26" s="1"/>
    </row>
  </sheetData>
  <pageMargins left="0.7" right="0.7" top="0.75" bottom="0.75" header="0.3" footer="0.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3"/>
  <sheetViews>
    <sheetView workbookViewId="0">
      <selection activeCell="E3" sqref="E3"/>
    </sheetView>
  </sheetViews>
  <sheetFormatPr defaultRowHeight="12.75"/>
  <cols>
    <col min="1" max="1" width="9.140625" style="2" customWidth="1"/>
    <col min="16" max="16" width="11.5703125" bestFit="1" customWidth="1"/>
  </cols>
  <sheetData>
    <row r="1" spans="1:15" ht="18">
      <c r="A1" s="10" t="s">
        <v>21</v>
      </c>
    </row>
    <row r="2" spans="1:15">
      <c r="A2" s="9" t="s">
        <v>20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pans="1:15">
      <c r="A3" s="2">
        <v>2023</v>
      </c>
      <c r="B3" s="1">
        <f>SUM(C3:N3)</f>
        <v>354.38097400000004</v>
      </c>
      <c r="C3" s="1">
        <v>118.3</v>
      </c>
      <c r="D3" s="1">
        <v>118.482776</v>
      </c>
      <c r="E3" s="1">
        <v>117.598198</v>
      </c>
      <c r="F3" s="22"/>
      <c r="G3" s="22"/>
      <c r="H3" s="22"/>
      <c r="I3" s="22"/>
      <c r="J3" s="22"/>
      <c r="K3" s="22"/>
      <c r="L3" s="22"/>
      <c r="M3" s="22"/>
      <c r="N3" s="22"/>
    </row>
    <row r="4" spans="1:15">
      <c r="A4" s="2">
        <v>2022</v>
      </c>
      <c r="B4" s="1">
        <f>SUM(C4:N4)</f>
        <v>2757.4781199999998</v>
      </c>
      <c r="C4" s="1">
        <v>150.88222400000001</v>
      </c>
      <c r="D4" s="1">
        <v>129.540029</v>
      </c>
      <c r="E4" s="1">
        <v>127.75357200000001</v>
      </c>
      <c r="F4" s="1">
        <v>73.818485999999993</v>
      </c>
      <c r="G4" s="1">
        <v>159.90156200000001</v>
      </c>
      <c r="H4" s="1">
        <v>386.35814199999999</v>
      </c>
      <c r="I4" s="1">
        <v>395.68635999999998</v>
      </c>
      <c r="J4" s="1">
        <v>426.08390300000002</v>
      </c>
      <c r="K4" s="1">
        <v>362.13053100000002</v>
      </c>
      <c r="L4" s="1">
        <v>294.66666600000002</v>
      </c>
      <c r="M4" s="1">
        <v>118.606397</v>
      </c>
      <c r="N4" s="1">
        <v>132.05024800000001</v>
      </c>
      <c r="O4" s="1"/>
    </row>
    <row r="5" spans="1:15">
      <c r="A5" s="12">
        <v>2021</v>
      </c>
      <c r="B5" s="1">
        <f>SUM(C5:N5)</f>
        <v>829.90771100000006</v>
      </c>
      <c r="C5" s="1">
        <v>6.8940000000000001</v>
      </c>
      <c r="D5" s="1">
        <v>5.5152000000000001</v>
      </c>
      <c r="E5" s="13">
        <v>5.5297799999999997</v>
      </c>
      <c r="F5" s="13">
        <v>2.7576000000000001</v>
      </c>
      <c r="G5" s="1">
        <v>0.329148</v>
      </c>
      <c r="H5" s="1">
        <v>23.728217999999998</v>
      </c>
      <c r="I5" s="17">
        <v>156.586017</v>
      </c>
      <c r="J5" s="1">
        <v>167.66529499999999</v>
      </c>
      <c r="K5" s="1">
        <v>144.39143999999999</v>
      </c>
      <c r="L5" s="1">
        <v>140.117379</v>
      </c>
      <c r="M5" s="1">
        <v>79.414220999999998</v>
      </c>
      <c r="N5" s="1">
        <v>96.979412999999994</v>
      </c>
    </row>
    <row r="6" spans="1:15">
      <c r="A6" s="2">
        <v>2020</v>
      </c>
      <c r="B6" s="1">
        <f>SUM(C6:N6)</f>
        <v>686.70433600000013</v>
      </c>
      <c r="C6" s="1">
        <v>163.73989399999999</v>
      </c>
      <c r="D6" s="11">
        <v>215.45825600000001</v>
      </c>
      <c r="E6" s="15">
        <v>103.47634499999999</v>
      </c>
      <c r="F6" s="15">
        <v>30.095759000000001</v>
      </c>
      <c r="G6" s="11">
        <v>0</v>
      </c>
      <c r="H6" s="1">
        <v>1.6432640000000001</v>
      </c>
      <c r="I6" s="1">
        <v>17.578277</v>
      </c>
      <c r="J6" s="11">
        <v>53.839857000000002</v>
      </c>
      <c r="K6" s="1">
        <v>57.954993000000002</v>
      </c>
      <c r="L6" s="11">
        <v>29.254071</v>
      </c>
      <c r="M6" s="1">
        <v>8.1484199999999998</v>
      </c>
      <c r="N6" s="1">
        <v>5.5152000000000001</v>
      </c>
    </row>
    <row r="7" spans="1:15">
      <c r="A7" s="2">
        <v>2019</v>
      </c>
      <c r="B7" s="1">
        <f>SUM(C7:N7)</f>
        <v>3914.4304310000002</v>
      </c>
      <c r="C7" s="1">
        <v>161.04084700000001</v>
      </c>
      <c r="D7" s="11">
        <v>179.93448900000001</v>
      </c>
      <c r="E7" s="15">
        <v>223.33238</v>
      </c>
      <c r="F7" s="15">
        <v>140.749866</v>
      </c>
      <c r="G7" s="11">
        <v>303.96992</v>
      </c>
      <c r="H7" s="11">
        <v>575.03961100000004</v>
      </c>
      <c r="I7" s="1">
        <v>684.67984300000001</v>
      </c>
      <c r="J7" s="11">
        <v>594.75751500000001</v>
      </c>
      <c r="K7" s="1">
        <v>433.60133999999999</v>
      </c>
      <c r="L7" s="11">
        <v>282.05992300000003</v>
      </c>
      <c r="M7" s="1">
        <v>171.70500000000001</v>
      </c>
      <c r="N7" s="1">
        <v>163.559697</v>
      </c>
    </row>
    <row r="8" spans="1:15">
      <c r="A8" s="2">
        <v>2018</v>
      </c>
      <c r="B8" s="1">
        <f t="shared" ref="B8:B13" si="0">SUM(C8:N8)</f>
        <v>3813.969368</v>
      </c>
      <c r="C8" s="1">
        <v>140.72971000000001</v>
      </c>
      <c r="D8" s="11">
        <v>151.11723599999999</v>
      </c>
      <c r="E8" s="11">
        <v>181.623527</v>
      </c>
      <c r="F8" s="11">
        <v>87.964579000000001</v>
      </c>
      <c r="G8" s="11">
        <v>327.60352399999999</v>
      </c>
      <c r="H8" s="11">
        <v>586.52775699999995</v>
      </c>
      <c r="I8" s="11">
        <v>687.75825099999997</v>
      </c>
      <c r="J8" s="11">
        <v>556.36448199999995</v>
      </c>
      <c r="K8" s="1">
        <v>500.20097700000002</v>
      </c>
      <c r="L8" s="11">
        <v>273.286698</v>
      </c>
      <c r="M8" s="1">
        <v>142.713459</v>
      </c>
      <c r="N8" s="1">
        <v>178.07916800000001</v>
      </c>
    </row>
    <row r="9" spans="1:15">
      <c r="A9" s="2">
        <v>2017</v>
      </c>
      <c r="B9" s="1">
        <f t="shared" si="0"/>
        <v>3863.6607240000003</v>
      </c>
      <c r="C9" s="1">
        <v>181.04302000000001</v>
      </c>
      <c r="D9" s="11">
        <v>177.412948</v>
      </c>
      <c r="E9" s="11">
        <v>176.426199</v>
      </c>
      <c r="F9" s="11">
        <v>159.53632099999999</v>
      </c>
      <c r="G9" s="11">
        <v>317.45344599999999</v>
      </c>
      <c r="H9" s="11">
        <v>525.60729000000003</v>
      </c>
      <c r="I9" s="11">
        <v>740.960058</v>
      </c>
      <c r="J9" s="11">
        <v>538.37492699999996</v>
      </c>
      <c r="K9" s="11">
        <v>512.79572399999995</v>
      </c>
      <c r="L9" s="11">
        <v>268.769023</v>
      </c>
      <c r="M9" s="1">
        <v>119.90702</v>
      </c>
      <c r="N9" s="1">
        <v>145.37474800000001</v>
      </c>
    </row>
    <row r="10" spans="1:15">
      <c r="A10" s="2">
        <v>2016</v>
      </c>
      <c r="B10" s="1">
        <f t="shared" si="0"/>
        <v>3709.3031879999999</v>
      </c>
      <c r="C10" s="11">
        <v>185.80863199999999</v>
      </c>
      <c r="D10" s="11">
        <v>166.51692700000001</v>
      </c>
      <c r="E10" s="11">
        <v>171.84192400000001</v>
      </c>
      <c r="F10" s="11">
        <v>89.289074999999997</v>
      </c>
      <c r="G10" s="11">
        <v>320.32657699999999</v>
      </c>
      <c r="H10" s="11">
        <v>464.85508900000002</v>
      </c>
      <c r="I10" s="11">
        <v>715.96757200000002</v>
      </c>
      <c r="J10" s="11">
        <v>524.70328900000004</v>
      </c>
      <c r="K10" s="11">
        <v>447.290008</v>
      </c>
      <c r="L10" s="11">
        <v>307.12441000000001</v>
      </c>
      <c r="M10" s="1">
        <v>150.216025</v>
      </c>
      <c r="N10" s="11">
        <v>165.36366000000001</v>
      </c>
    </row>
    <row r="11" spans="1:15">
      <c r="A11" s="2">
        <v>2015</v>
      </c>
      <c r="B11" s="1">
        <f t="shared" si="0"/>
        <v>3374.141967</v>
      </c>
      <c r="C11" s="11">
        <v>183.74601799999999</v>
      </c>
      <c r="D11" s="1">
        <v>168.599773</v>
      </c>
      <c r="E11" s="1">
        <v>176.68808899999999</v>
      </c>
      <c r="F11" s="1">
        <v>94.177135000000007</v>
      </c>
      <c r="G11" s="1">
        <v>265.01636300000001</v>
      </c>
      <c r="H11" s="1">
        <v>436.62293</v>
      </c>
      <c r="I11" s="1">
        <v>592.54608900000005</v>
      </c>
      <c r="J11" s="1">
        <v>538.03091700000004</v>
      </c>
      <c r="K11" s="1">
        <v>387.48051299999997</v>
      </c>
      <c r="L11" s="1">
        <v>260.35697900000002</v>
      </c>
      <c r="M11" s="1">
        <v>141.826303</v>
      </c>
      <c r="N11" s="1">
        <v>129.05085800000001</v>
      </c>
    </row>
    <row r="12" spans="1:15">
      <c r="A12" s="2">
        <v>2014</v>
      </c>
      <c r="B12" s="1">
        <f t="shared" si="0"/>
        <v>4010.4628599999996</v>
      </c>
      <c r="C12" s="1">
        <v>226.02186499999999</v>
      </c>
      <c r="D12" s="1">
        <v>232.534629</v>
      </c>
      <c r="E12" s="1">
        <v>275.23702500000002</v>
      </c>
      <c r="F12" s="1">
        <v>193.10442</v>
      </c>
      <c r="G12" s="1">
        <v>345.25956100000002</v>
      </c>
      <c r="H12" s="1">
        <v>520.64724200000001</v>
      </c>
      <c r="I12" s="1">
        <v>671.94985499999996</v>
      </c>
      <c r="J12" s="1">
        <v>601.78077399999995</v>
      </c>
      <c r="K12" s="1">
        <v>384.80376899999999</v>
      </c>
      <c r="L12" s="1">
        <v>251.17584299999999</v>
      </c>
      <c r="M12" s="1">
        <v>164.40300400000001</v>
      </c>
      <c r="N12" s="1">
        <v>143.544873</v>
      </c>
    </row>
    <row r="13" spans="1:15">
      <c r="A13" s="2">
        <v>2013</v>
      </c>
      <c r="B13" s="1">
        <f t="shared" si="0"/>
        <v>4028.2541089999995</v>
      </c>
      <c r="C13" s="1">
        <v>243.567567</v>
      </c>
      <c r="D13" s="1">
        <v>251.25416999999999</v>
      </c>
      <c r="E13" s="1">
        <v>313.09950900000001</v>
      </c>
      <c r="F13" s="1">
        <v>137.30204900000001</v>
      </c>
      <c r="G13" s="1">
        <v>249.22469599999999</v>
      </c>
      <c r="H13" s="1">
        <v>516.92288199999996</v>
      </c>
      <c r="I13" s="1">
        <v>614.61824799999999</v>
      </c>
      <c r="J13" s="1">
        <v>560.13716699999998</v>
      </c>
      <c r="K13" s="1">
        <v>398.691754</v>
      </c>
      <c r="L13" s="1">
        <v>259.43606700000004</v>
      </c>
      <c r="M13" s="1">
        <v>245</v>
      </c>
      <c r="N13" s="1">
        <v>239</v>
      </c>
    </row>
  </sheetData>
  <pageMargins left="0.7" right="0.7" top="0.75" bottom="0.75" header="0.3" footer="0.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3"/>
  <sheetViews>
    <sheetView workbookViewId="0">
      <selection activeCell="E3" sqref="E3"/>
    </sheetView>
  </sheetViews>
  <sheetFormatPr defaultRowHeight="12.75"/>
  <cols>
    <col min="1" max="1" width="9.140625" style="2" customWidth="1"/>
    <col min="5" max="5" width="10.7109375" customWidth="1"/>
    <col min="12" max="12" width="8.85546875" customWidth="1"/>
    <col min="16" max="16" width="9.140625" bestFit="1" customWidth="1"/>
  </cols>
  <sheetData>
    <row r="1" spans="1:16" ht="18.75">
      <c r="A1" s="6" t="s">
        <v>22</v>
      </c>
    </row>
    <row r="2" spans="1:16">
      <c r="A2" s="4"/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pans="1:16">
      <c r="A3" s="12">
        <v>2023</v>
      </c>
      <c r="B3" s="1">
        <f>SUM(C3:N3)</f>
        <v>115890</v>
      </c>
      <c r="C3" s="1">
        <v>35880</v>
      </c>
      <c r="D3" s="1">
        <v>40598</v>
      </c>
      <c r="E3" s="1">
        <v>39412</v>
      </c>
      <c r="F3" s="1"/>
      <c r="G3" s="22"/>
      <c r="H3" s="22"/>
      <c r="I3" s="22"/>
      <c r="J3" s="22"/>
      <c r="K3" s="22"/>
      <c r="L3" s="22"/>
      <c r="M3" s="22"/>
      <c r="N3" s="22"/>
    </row>
    <row r="4" spans="1:16">
      <c r="A4" s="12">
        <v>2022</v>
      </c>
      <c r="B4" s="1">
        <f>SUM(C4:N4)</f>
        <v>866991</v>
      </c>
      <c r="C4" s="1">
        <v>33677</v>
      </c>
      <c r="D4" s="1">
        <v>38260</v>
      </c>
      <c r="E4" s="1">
        <v>41643</v>
      </c>
      <c r="F4" s="1">
        <v>19439</v>
      </c>
      <c r="G4" s="1">
        <v>55737</v>
      </c>
      <c r="H4" s="24">
        <v>133350</v>
      </c>
      <c r="I4" s="24">
        <v>118205</v>
      </c>
      <c r="J4" s="24">
        <v>140150</v>
      </c>
      <c r="K4" s="24">
        <v>126092</v>
      </c>
      <c r="L4" s="24">
        <v>94347</v>
      </c>
      <c r="M4" s="24">
        <v>30019</v>
      </c>
      <c r="N4" s="24">
        <v>36072</v>
      </c>
    </row>
    <row r="5" spans="1:16">
      <c r="A5" s="12">
        <v>2021</v>
      </c>
      <c r="B5" s="1">
        <f>SUM(C5:N5)</f>
        <v>241424</v>
      </c>
      <c r="C5" s="1">
        <v>701</v>
      </c>
      <c r="D5" s="1">
        <v>555</v>
      </c>
      <c r="E5" s="13">
        <v>588</v>
      </c>
      <c r="F5" s="13">
        <v>289</v>
      </c>
      <c r="G5" s="1">
        <v>116</v>
      </c>
      <c r="H5" s="1">
        <v>4476</v>
      </c>
      <c r="I5" s="17">
        <v>55926</v>
      </c>
      <c r="J5" s="1">
        <v>49152</v>
      </c>
      <c r="K5" s="1">
        <v>46097</v>
      </c>
      <c r="L5" s="1">
        <v>45442</v>
      </c>
      <c r="M5" s="1">
        <v>18133</v>
      </c>
      <c r="N5" s="1">
        <v>19949</v>
      </c>
    </row>
    <row r="6" spans="1:16">
      <c r="A6" s="12">
        <v>2020</v>
      </c>
      <c r="B6" s="1">
        <f>SUM(C6:N6)</f>
        <v>207779</v>
      </c>
      <c r="C6" s="1">
        <v>52558</v>
      </c>
      <c r="D6" s="1">
        <v>74526</v>
      </c>
      <c r="E6" s="1">
        <v>24764</v>
      </c>
      <c r="F6" s="13">
        <v>1244</v>
      </c>
      <c r="G6" s="1">
        <v>0</v>
      </c>
      <c r="H6" s="1">
        <v>99</v>
      </c>
      <c r="I6" s="1">
        <v>5691</v>
      </c>
      <c r="J6" s="1">
        <v>18057</v>
      </c>
      <c r="K6" s="1">
        <v>19730</v>
      </c>
      <c r="L6" s="1">
        <v>9637</v>
      </c>
      <c r="M6" s="1">
        <v>966</v>
      </c>
      <c r="N6" s="1">
        <v>507</v>
      </c>
    </row>
    <row r="7" spans="1:16">
      <c r="A7" s="12">
        <v>2019</v>
      </c>
      <c r="B7" s="1">
        <f>SUM(C7:N7)</f>
        <v>1316256</v>
      </c>
      <c r="C7" s="1">
        <v>49636</v>
      </c>
      <c r="D7" s="1">
        <v>62017</v>
      </c>
      <c r="E7" s="1">
        <v>68808</v>
      </c>
      <c r="F7" s="1">
        <v>37756</v>
      </c>
      <c r="G7" s="1">
        <v>98147</v>
      </c>
      <c r="H7" s="1">
        <v>202886</v>
      </c>
      <c r="I7" s="1">
        <v>250922</v>
      </c>
      <c r="J7" s="1">
        <v>207888</v>
      </c>
      <c r="K7" s="1">
        <v>158227</v>
      </c>
      <c r="L7" s="1">
        <v>91219</v>
      </c>
      <c r="M7" s="1">
        <v>42676</v>
      </c>
      <c r="N7" s="1">
        <v>46074</v>
      </c>
    </row>
    <row r="8" spans="1:16">
      <c r="A8" s="12">
        <v>2018</v>
      </c>
      <c r="B8" s="1">
        <f t="shared" ref="B8:B13" si="0">SUM(C8:N8)</f>
        <v>1300200</v>
      </c>
      <c r="C8" s="1">
        <v>46639</v>
      </c>
      <c r="D8" s="1">
        <v>54766</v>
      </c>
      <c r="E8" s="1">
        <v>60349</v>
      </c>
      <c r="F8" s="1">
        <v>26962</v>
      </c>
      <c r="G8" s="1">
        <v>114354</v>
      </c>
      <c r="H8" s="1">
        <v>209882</v>
      </c>
      <c r="I8" s="1">
        <v>254518</v>
      </c>
      <c r="J8" s="1">
        <v>191746</v>
      </c>
      <c r="K8" s="1">
        <v>172885</v>
      </c>
      <c r="L8" s="1">
        <f>85.371*1000</f>
        <v>85371</v>
      </c>
      <c r="M8" s="1">
        <v>36156</v>
      </c>
      <c r="N8" s="1">
        <v>46572</v>
      </c>
      <c r="P8" s="1"/>
    </row>
    <row r="9" spans="1:16">
      <c r="A9" s="12">
        <v>2017</v>
      </c>
      <c r="B9" s="1">
        <f t="shared" si="0"/>
        <v>1361454</v>
      </c>
      <c r="C9" s="1">
        <v>54083</v>
      </c>
      <c r="D9" s="1">
        <v>59160</v>
      </c>
      <c r="E9" s="1">
        <v>55833</v>
      </c>
      <c r="F9" s="1">
        <v>46475</v>
      </c>
      <c r="G9" s="1">
        <v>114122</v>
      </c>
      <c r="H9" s="1">
        <v>192412</v>
      </c>
      <c r="I9" s="1">
        <v>281867</v>
      </c>
      <c r="J9" s="1">
        <v>201986</v>
      </c>
      <c r="K9" s="1">
        <v>195360</v>
      </c>
      <c r="L9" s="1">
        <v>88869</v>
      </c>
      <c r="M9" s="1">
        <v>31117</v>
      </c>
      <c r="N9" s="1">
        <v>40170</v>
      </c>
    </row>
    <row r="10" spans="1:16">
      <c r="A10" s="12">
        <v>2016</v>
      </c>
      <c r="B10" s="1">
        <f t="shared" si="0"/>
        <v>1281971</v>
      </c>
      <c r="C10" s="1">
        <v>55862</v>
      </c>
      <c r="D10" s="1">
        <v>56165</v>
      </c>
      <c r="E10" s="1">
        <v>55728</v>
      </c>
      <c r="F10" s="1">
        <v>28295</v>
      </c>
      <c r="G10" s="1">
        <v>111815</v>
      </c>
      <c r="H10" s="1">
        <v>163496</v>
      </c>
      <c r="I10" s="1">
        <v>265765</v>
      </c>
      <c r="J10" s="1">
        <v>195952</v>
      </c>
      <c r="K10" s="1">
        <v>166750</v>
      </c>
      <c r="L10" s="1">
        <v>99799</v>
      </c>
      <c r="M10" s="1">
        <v>38294</v>
      </c>
      <c r="N10" s="1">
        <v>44050</v>
      </c>
    </row>
    <row r="11" spans="1:16">
      <c r="A11" s="2">
        <v>2015</v>
      </c>
      <c r="B11" s="1">
        <f t="shared" si="0"/>
        <v>1143759</v>
      </c>
      <c r="C11" s="1">
        <v>56133</v>
      </c>
      <c r="D11" s="1">
        <v>56634</v>
      </c>
      <c r="E11" s="1">
        <v>53108</v>
      </c>
      <c r="F11" s="1">
        <v>26181</v>
      </c>
      <c r="G11" s="1">
        <v>91376</v>
      </c>
      <c r="H11" s="1">
        <v>158443</v>
      </c>
      <c r="I11" s="1">
        <v>215973</v>
      </c>
      <c r="J11" s="1">
        <v>193670</v>
      </c>
      <c r="K11" s="1">
        <v>140108</v>
      </c>
      <c r="L11" s="1">
        <v>81436</v>
      </c>
      <c r="M11" s="1">
        <v>35813</v>
      </c>
      <c r="N11" s="1">
        <v>34884</v>
      </c>
    </row>
    <row r="12" spans="1:16">
      <c r="A12" s="2">
        <v>2014</v>
      </c>
      <c r="B12" s="1">
        <f t="shared" si="0"/>
        <v>1316648</v>
      </c>
      <c r="C12" s="1">
        <v>63568</v>
      </c>
      <c r="D12" s="1">
        <v>72166</v>
      </c>
      <c r="E12" s="1">
        <v>81470</v>
      </c>
      <c r="F12" s="1">
        <v>51941</v>
      </c>
      <c r="G12" s="1">
        <v>115096</v>
      </c>
      <c r="H12" s="1">
        <v>182572</v>
      </c>
      <c r="I12" s="1">
        <v>243340</v>
      </c>
      <c r="J12" s="1">
        <v>214753</v>
      </c>
      <c r="K12" s="1">
        <v>134985</v>
      </c>
      <c r="L12" s="1">
        <v>76622</v>
      </c>
      <c r="M12" s="1">
        <v>41651</v>
      </c>
      <c r="N12" s="1">
        <v>38484</v>
      </c>
    </row>
    <row r="13" spans="1:16">
      <c r="A13" s="2">
        <v>2013</v>
      </c>
      <c r="B13" s="1">
        <f t="shared" si="0"/>
        <v>1292944</v>
      </c>
      <c r="C13" s="1">
        <v>67226</v>
      </c>
      <c r="D13" s="1">
        <v>72673</v>
      </c>
      <c r="E13" s="1">
        <v>89587</v>
      </c>
      <c r="F13" s="1">
        <v>37215</v>
      </c>
      <c r="G13" s="1">
        <v>84777</v>
      </c>
      <c r="H13" s="1">
        <v>184517</v>
      </c>
      <c r="I13" s="1">
        <v>220425</v>
      </c>
      <c r="J13" s="1">
        <v>198308</v>
      </c>
      <c r="K13" s="1">
        <v>141809</v>
      </c>
      <c r="L13" s="1">
        <v>76322</v>
      </c>
      <c r="M13" s="1">
        <v>60358</v>
      </c>
      <c r="N13" s="1">
        <v>59727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927A2-DC36-4F00-B979-FE86F27F057D}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415a8b7-dc6c-4703-921b-c3bd40dfa113">
      <UserInfo>
        <DisplayName>Wahlstedt, Urban (STOUP)</DisplayName>
        <AccountId>57</AccountId>
        <AccountType/>
      </UserInfo>
      <UserInfo>
        <DisplayName>Pusch, Jörgen (STOUP)</DisplayName>
        <AccountId>62</AccountId>
        <AccountType/>
      </UserInfo>
      <UserInfo>
        <DisplayName>Saatchi, Sam (STODS)</DisplayName>
        <AccountId>56</AccountId>
        <AccountType/>
      </UserInfo>
      <UserInfo>
        <DisplayName>Bergström, Louise (STOUX)</DisplayName>
        <AccountId>480</AccountId>
        <AccountType/>
      </UserInfo>
      <UserInfo>
        <DisplayName>Fischier, Michel (STOUX)</DisplayName>
        <AccountId>59</AccountId>
        <AccountType/>
      </UserInfo>
    </SharedWithUsers>
    <TaxCatchAll xmlns="9415a8b7-dc6c-4703-921b-c3bd40dfa113" xsi:nil="true"/>
    <lcf76f155ced4ddcb4097134ff3c332f xmlns="e2b8da78-8c70-4e54-8e3f-3e64575ae984">
      <Terms xmlns="http://schemas.microsoft.com/office/infopath/2007/PartnerControls"/>
    </lcf76f155ced4ddcb4097134ff3c332f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7284629F0D0A4A8C8E2F6434093CEF" ma:contentTypeVersion="14" ma:contentTypeDescription="Create a new document." ma:contentTypeScope="" ma:versionID="f1b920375523cda835ff2a130839e010">
  <xsd:schema xmlns:xsd="http://www.w3.org/2001/XMLSchema" xmlns:xs="http://www.w3.org/2001/XMLSchema" xmlns:p="http://schemas.microsoft.com/office/2006/metadata/properties" xmlns:ns2="9415a8b7-dc6c-4703-921b-c3bd40dfa113" xmlns:ns3="e2b8da78-8c70-4e54-8e3f-3e64575ae984" targetNamespace="http://schemas.microsoft.com/office/2006/metadata/properties" ma:root="true" ma:fieldsID="712087fd2b0b9786eaa911ef56d1047e" ns2:_="" ns3:_="">
    <xsd:import namespace="9415a8b7-dc6c-4703-921b-c3bd40dfa113"/>
    <xsd:import namespace="e2b8da78-8c70-4e54-8e3f-3e64575ae98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2:_dlc_DocId" minOccurs="0"/>
                <xsd:element ref="ns2:_dlc_DocIdUrl" minOccurs="0"/>
                <xsd:element ref="ns2:_dlc_DocIdPersistId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15a8b7-dc6c-4703-921b-c3bd40dfa11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4" nillable="true" ma:displayName="Taxonomy Catch All Column" ma:hidden="true" ma:list="{f0fd4683-dfcb-491d-89eb-b47f37a68de3}" ma:internalName="TaxCatchAll" ma:showField="CatchAllData" ma:web="9415a8b7-dc6c-4703-921b-c3bd40dfa1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8da78-8c70-4e54-8e3f-3e64575ae9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c80a3a9e-e8e9-4784-bc28-d148f006c6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566702-7EA1-4F8C-8B46-EC3FA99EFD5F}"/>
</file>

<file path=customXml/itemProps2.xml><?xml version="1.0" encoding="utf-8"?>
<ds:datastoreItem xmlns:ds="http://schemas.openxmlformats.org/officeDocument/2006/customXml" ds:itemID="{3C8E3C36-D978-4EE1-AE75-E1E400B623C6}"/>
</file>

<file path=customXml/itemProps3.xml><?xml version="1.0" encoding="utf-8"?>
<ds:datastoreItem xmlns:ds="http://schemas.openxmlformats.org/officeDocument/2006/customXml" ds:itemID="{85E65492-21D5-4CCA-8ACF-762461AA3BBE}"/>
</file>

<file path=customXml/itemProps4.xml><?xml version="1.0" encoding="utf-8"?>
<ds:datastoreItem xmlns:ds="http://schemas.openxmlformats.org/officeDocument/2006/customXml" ds:itemID="{764F4FE6-DC51-48CD-A1D5-1676B51044DF}"/>
</file>

<file path=customXml/itemProps5.xml><?xml version="1.0" encoding="utf-8"?>
<ds:datastoreItem xmlns:ds="http://schemas.openxmlformats.org/officeDocument/2006/customXml" ds:itemID="{C300A535-CDC2-4D56-B797-F8EBF2E7A4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Bengt Björklund</dc:creator>
  <cp:keywords/>
  <dc:description/>
  <cp:lastModifiedBy>Törnblom, Gunilla Kerstin Catharina (STOUU)</cp:lastModifiedBy>
  <cp:revision/>
  <dcterms:created xsi:type="dcterms:W3CDTF">1998-02-06T09:23:37Z</dcterms:created>
  <dcterms:modified xsi:type="dcterms:W3CDTF">2023-04-12T07:18:41Z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display_urn:schemas-microsoft-com:office:office#SharedWithUsers">
    <vt:lpwstr>Wahlstedt, Urban (STOUP);Pusch, Jörgen (STOUP);Saatchi, Sam (STODS)</vt:lpwstr>
  </property>
  <property fmtid="{D5CDD505-2E9C-101B-9397-08002B2CF9AE}" pid="4" name="SharedWithUsers">
    <vt:lpwstr>57;#Wahlstedt, Urban (STOUP);#62;#Pusch, Jörgen (STOUP);#56;#Saatchi, Sam (STODS)</vt:lpwstr>
  </property>
  <property fmtid="{D5CDD505-2E9C-101B-9397-08002B2CF9AE}" pid="5" name="ContentTypeId">
    <vt:lpwstr>0x010100437284629F0D0A4A8C8E2F6434093CEF</vt:lpwstr>
  </property>
  <property fmtid="{D5CDD505-2E9C-101B-9397-08002B2CF9AE}" pid="6" name="MediaServiceImageTags">
    <vt:lpwstr/>
  </property>
</Properties>
</file>